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g\Working_Files\14_Resources\NbS_LID Resources\01_Calculations\"/>
    </mc:Choice>
  </mc:AlternateContent>
  <xr:revisionPtr revIDLastSave="0" documentId="13_ncr:1_{89454C48-5A11-4C40-8582-A2994C98F66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olume-based Method" sheetId="1" r:id="rId1"/>
    <sheet name="Flow-based Method" sheetId="5" r:id="rId2"/>
    <sheet name="BMP List" sheetId="2" r:id="rId3"/>
  </sheets>
  <definedNames>
    <definedName name="_xlnm.Print_Area" localSheetId="1">'Flow-based Method'!$A$1:$I$50</definedName>
    <definedName name="_xlnm.Print_Area" localSheetId="0">'Volume-based Method'!$A$1:$I$80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29" i="5"/>
  <c r="G32" i="5" s="1"/>
  <c r="G35" i="5" s="1"/>
  <c r="G37" i="5" s="1"/>
  <c r="C29" i="5"/>
  <c r="G69" i="1"/>
  <c r="G68" i="1"/>
  <c r="G67" i="1"/>
  <c r="H45" i="1"/>
  <c r="H44" i="1"/>
  <c r="H43" i="1"/>
  <c r="C29" i="1"/>
  <c r="G29" i="1"/>
  <c r="G18" i="1"/>
  <c r="G21" i="1" s="1"/>
  <c r="G23" i="1" s="1"/>
  <c r="G79" i="1" s="1"/>
  <c r="G18" i="5"/>
  <c r="G21" i="5" s="1"/>
  <c r="G23" i="5" s="1"/>
  <c r="G49" i="5" l="1"/>
  <c r="G48" i="5"/>
  <c r="H46" i="1"/>
  <c r="H70" i="1"/>
  <c r="G32" i="1"/>
  <c r="G35" i="1" s="1"/>
  <c r="G37" i="1" s="1"/>
  <c r="G53" i="1"/>
  <c r="C53" i="1"/>
  <c r="G56" i="1" l="1"/>
  <c r="G59" i="1" s="1"/>
  <c r="G61" i="1" s="1"/>
  <c r="H47" i="1" l="1"/>
  <c r="H4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<sst xmlns="http://schemas.openxmlformats.org/spreadsheetml/2006/main" count="279" uniqueCount="162">
  <si>
    <t>Project Name:</t>
  </si>
  <si>
    <t>Date Prepared:</t>
  </si>
  <si>
    <t>San Antonio River Authority LID Calculator</t>
  </si>
  <si>
    <t>Porosity</t>
  </si>
  <si>
    <t>BMP Type:</t>
  </si>
  <si>
    <t>Icremental Volume (CF)</t>
  </si>
  <si>
    <t>Water Quality Treatment Summary</t>
  </si>
  <si>
    <t>Layer Description</t>
  </si>
  <si>
    <t>Bottom Depth (FT)</t>
  </si>
  <si>
    <t>Bottom Area (SF)</t>
  </si>
  <si>
    <t>Top Area (SF)</t>
  </si>
  <si>
    <t>Required Water Quality Volume for Total Project</t>
  </si>
  <si>
    <t>[Equation 1]</t>
  </si>
  <si>
    <t>[Equation 2]</t>
  </si>
  <si>
    <t>Can be set to 0.95 to 1.0 depending on slope and roughness or may be calculated as a composite value for watersheds with multiple impervious cover types.</t>
  </si>
  <si>
    <t>Total Post-Project Impervious Cover within LOC (SF):</t>
  </si>
  <si>
    <t xml:space="preserve"> Total Project Area within LOC, A (SF):</t>
  </si>
  <si>
    <t>Percent Impervious, %imp:</t>
  </si>
  <si>
    <r>
      <t>Rainfall Depth, P</t>
    </r>
    <r>
      <rPr>
        <vertAlign val="subscript"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(IN):</t>
    </r>
  </si>
  <si>
    <t>Runoff Coefficient, C:</t>
  </si>
  <si>
    <r>
      <t>WQV = C * (P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i/>
        <sz val="10"/>
        <color theme="1"/>
        <rFont val="Arial"/>
        <family val="2"/>
      </rPr>
      <t>/12) * A</t>
    </r>
  </si>
  <si>
    <r>
      <t>C = C</t>
    </r>
    <r>
      <rPr>
        <b/>
        <i/>
        <vertAlign val="subscript"/>
        <sz val="10"/>
        <color theme="1"/>
        <rFont val="Arial"/>
        <family val="2"/>
      </rPr>
      <t>i</t>
    </r>
    <r>
      <rPr>
        <b/>
        <i/>
        <sz val="10"/>
        <color theme="1"/>
        <rFont val="Arial"/>
        <family val="2"/>
      </rPr>
      <t xml:space="preserve"> * (%imp) + C</t>
    </r>
    <r>
      <rPr>
        <b/>
        <i/>
        <vertAlign val="subscript"/>
        <sz val="10"/>
        <color theme="1"/>
        <rFont val="Arial"/>
        <family val="2"/>
      </rPr>
      <t>p</t>
    </r>
    <r>
      <rPr>
        <b/>
        <i/>
        <sz val="10"/>
        <color theme="1"/>
        <rFont val="Arial"/>
        <family val="2"/>
      </rPr>
      <t xml:space="preserve"> * (1 - %imp)</t>
    </r>
  </si>
  <si>
    <t>BMP Drainage Area No.:</t>
  </si>
  <si>
    <t>Drainage Area Runoff Coefficient, C:</t>
  </si>
  <si>
    <t>BMP Drainage Area Parameters (Provide for Each Drainage Area):</t>
  </si>
  <si>
    <t>Number of BMP Drainage Areas for the Project:</t>
  </si>
  <si>
    <t xml:space="preserve"> Total Drainage Area, A (SF):</t>
  </si>
  <si>
    <r>
      <t xml:space="preserve"> Impervious Runoff Coefficient, C</t>
    </r>
    <r>
      <rPr>
        <vertAlign val="subscript"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>:</t>
    </r>
  </si>
  <si>
    <r>
      <t>Pervious Runoff Coefficient, C</t>
    </r>
    <r>
      <rPr>
        <vertAlign val="subscript"/>
        <sz val="10"/>
        <color theme="1"/>
        <rFont val="Calibri"/>
        <family val="2"/>
        <scheme val="minor"/>
      </rPr>
      <t>p</t>
    </r>
    <r>
      <rPr>
        <sz val="10"/>
        <color theme="1"/>
        <rFont val="Calibri"/>
        <family val="2"/>
        <scheme val="minor"/>
      </rPr>
      <t>:</t>
    </r>
  </si>
  <si>
    <t>BMP Available Treatment Volume:</t>
  </si>
  <si>
    <t>Top Depth (FT)</t>
  </si>
  <si>
    <t>Onsite Area (SF):</t>
  </si>
  <si>
    <t>Offsite Area (SF):</t>
  </si>
  <si>
    <t>Post-Project Imp Area (SF):</t>
  </si>
  <si>
    <t>Onsite Imp Area (SF):</t>
  </si>
  <si>
    <t>Offsite Imp Area (SF):</t>
  </si>
  <si>
    <t>Total Available WQV &gt; Total Project WQV:</t>
  </si>
  <si>
    <t>Total BMP Watershed Area (SF):</t>
  </si>
  <si>
    <t>Total Treated Onsite Impervious Area (SF):</t>
  </si>
  <si>
    <t>Total Treated Offsite Impervious Area (SF):</t>
  </si>
  <si>
    <t>Total Available WQV (CF):</t>
  </si>
  <si>
    <t>Percentage of WQV Managed:</t>
  </si>
  <si>
    <t>Will vary by hydrologic soil group (HSG) and land use type.</t>
  </si>
  <si>
    <t>Calculation Cell: (Total Post Project Impervious Cover) / (Total Project Area).</t>
  </si>
  <si>
    <t>Cumulative Storage Volume:</t>
  </si>
  <si>
    <t>20% sediment accumulation:</t>
  </si>
  <si>
    <t>Calculation Cell: (Cumulative Storage Volume) - (20% Sediment Accumulation).</t>
  </si>
  <si>
    <t>Calculation Cell: Per Equation 1.</t>
  </si>
  <si>
    <t>Provide Offsite portion of BMP Drainage Area and impervious cover.</t>
  </si>
  <si>
    <t>Provide Onsite portion of BMP Drainage Area and impervious cover.</t>
  </si>
  <si>
    <t>Selected per target percentile storm rainfall depth for the project area.</t>
  </si>
  <si>
    <t>Provide a number designation for each BMP Drainage Area.</t>
  </si>
  <si>
    <t>Provide the total number of BMP drainage areas.</t>
  </si>
  <si>
    <t>Copy &amp; Insert lines 30 - 53 for each additional Volume-based BMP Drainage Area.</t>
  </si>
  <si>
    <t>See pp. 335 of LID Technical Manual 3rd Edition (Appendix J).</t>
  </si>
  <si>
    <t>Provide Sum of Incremental Layer Volumes.</t>
  </si>
  <si>
    <t>Calculation Cell: (Cumulative Storage Volume) * 0.2.</t>
  </si>
  <si>
    <t>Total Project Target WQV (CF):</t>
  </si>
  <si>
    <t>Calculation Cell: IF/OR Statement if Total Available WQV meets or exceeds Total Project Target WQV.</t>
  </si>
  <si>
    <t>Provide sum of Onsite treatment resulting from all BMP Drainage Areas.</t>
  </si>
  <si>
    <t>Provide sum of Offsite treatment resulting from all BMP Drainage Areas.</t>
  </si>
  <si>
    <t>Provide sum of BMP Drainage Areas.</t>
  </si>
  <si>
    <t>Provide sum of Available WQV resulting from all BMP Drainage Areas.</t>
  </si>
  <si>
    <t>Calculation Cells: Total of Onsite and Offsite Area and Onsite and Offsite Post Project Impervious Area for each BMP Drainage Area.</t>
  </si>
  <si>
    <t>Prepared By:</t>
  </si>
  <si>
    <t>See pp. 335 of  LID Technical Manual 3rd Edition (Appendix J), "BMP Sizing" for more detail. Rational Method is regionally acceptable for watersheds under 200 acres.</t>
  </si>
  <si>
    <t>Provide Total area within Limits of Construction.</t>
  </si>
  <si>
    <t>Provide Impervious Cover proposed within Limits of Construction in post-development condition.</t>
  </si>
  <si>
    <t>Calculation Cell: (Total Available WQV) / (Total Project Target WQV).</t>
  </si>
  <si>
    <t>User Input Cell</t>
  </si>
  <si>
    <t>Calculation Output Cell</t>
  </si>
  <si>
    <t>Notes to User:</t>
  </si>
  <si>
    <t>Infiltration BMPs</t>
  </si>
  <si>
    <t>Bioretention</t>
  </si>
  <si>
    <t>Bioswale</t>
  </si>
  <si>
    <t>Permeable Pavement</t>
  </si>
  <si>
    <t>Stormwater Bump-Out</t>
  </si>
  <si>
    <t>Street-side Tree Well</t>
  </si>
  <si>
    <t>Bioretention, Street-side</t>
  </si>
  <si>
    <t>Filtration BMPs</t>
  </si>
  <si>
    <t>Planter Box</t>
  </si>
  <si>
    <t>Green Roof</t>
  </si>
  <si>
    <t>Sand Filter</t>
  </si>
  <si>
    <t>Storage BMPs</t>
  </si>
  <si>
    <t>Stormwater Wetland</t>
  </si>
  <si>
    <t>Stormwater Cistern</t>
  </si>
  <si>
    <t>Extended Detention Basin</t>
  </si>
  <si>
    <t>Batch Detention</t>
  </si>
  <si>
    <t>See pp.5 of LID Technical Manual 3rd Edition, Table of Contents for BMP List.</t>
  </si>
  <si>
    <t>Conveyance BMPs</t>
  </si>
  <si>
    <t>Vegetated Filter Strip</t>
  </si>
  <si>
    <t>Vegetated Stream Buffer</t>
  </si>
  <si>
    <t>Vegetated Swale</t>
  </si>
  <si>
    <t>BMP List</t>
  </si>
  <si>
    <t>BMP Type</t>
  </si>
  <si>
    <t>BMP</t>
  </si>
  <si>
    <t>Typical Subdrainage Layers for Stage-Storage Calculations (Volume-based BMPS)</t>
  </si>
  <si>
    <t>Layer Description: See "BMP List" Tab for recommended guidance on typical design layers for volume-based BMPs. Add/delete additional lines as needed for design selections.</t>
  </si>
  <si>
    <t>Calculation Cell: Per Equation 2 (Volume-based Method 1). Option to use Equation 4 for Volume-based Method 2.</t>
  </si>
  <si>
    <t>Porosity: Typical porosity for engineered soil media = 0.35; Typical porosity for stone and gravel layers = 0.40; Porosity for temporary ponding areas = 1.0.</t>
  </si>
  <si>
    <t>Stage Storage Table for all Volume-based BMPs (Infiltration, Filtration, and Storage BMPs).</t>
  </si>
  <si>
    <t>Hydrologic Soil Group</t>
  </si>
  <si>
    <t>C or D</t>
  </si>
  <si>
    <t>A or B</t>
  </si>
  <si>
    <t>BMP Area (SF)</t>
  </si>
  <si>
    <t>C or D w/ Soil Amendment</t>
  </si>
  <si>
    <t>Calculation Cell: Sum of Incremental Equivalent Volumes.</t>
  </si>
  <si>
    <t>Cumulative Equivalent BMP Treatment Volume (CF):</t>
  </si>
  <si>
    <t>BMP Volume Credit  (X CF / 100 SF)</t>
  </si>
  <si>
    <t>Incremental Equivalent WQV (CF)</t>
  </si>
  <si>
    <t>See pp. 108 - 122 LID Technical Manual 3rd Ed. For VFS and VSB guidance. Note Max BMP slope of 5% and minimum width of 15'.</t>
  </si>
  <si>
    <t>Copy &amp; Insert lines 54-75 for each additional Sheet Flow Conveyance BMP Drainage Area.</t>
  </si>
  <si>
    <t>NOTE: Provide Stage-Storage Table for Volume-based BMPs. Provide Area Conversion Table for Sheet Flow Conveyance BMPs. Both templates provided.</t>
  </si>
  <si>
    <t>Select Volume-based BMP Type from drop down menu (Infiltration, Filtration, and Storage BMPs).</t>
  </si>
  <si>
    <t>Area Conversion Table for Sheet Flow Conveyance BMPs. This method translates volume-based treatment performance to Sheet Flow Conveyance BMPs.</t>
  </si>
  <si>
    <t>Select VFS or VSB from drop down menu. These Conveyance BMPs are characterized by sheet flow conveyance of runoff.</t>
  </si>
  <si>
    <t>Target WQV for this basin (CF):</t>
  </si>
  <si>
    <t>Hydrodynamic Separator</t>
  </si>
  <si>
    <t>High-flow Media</t>
  </si>
  <si>
    <t>Cartridge Membrane Filter</t>
  </si>
  <si>
    <t>Proprietary BMPs</t>
  </si>
  <si>
    <t>Credit Calculation Methods</t>
  </si>
  <si>
    <t>Volume-based</t>
  </si>
  <si>
    <t>Area Conversion or Flow-based</t>
  </si>
  <si>
    <t>Flow-based</t>
  </si>
  <si>
    <t>[Equation 5]</t>
  </si>
  <si>
    <t>Required Water Quality Flow Rate for Total Project</t>
  </si>
  <si>
    <t>See pp. 335 of LID Technical Manual 3rd Edition (Appendix J). Equation 2 provided for runoff coefficient calculation. Option to use Equation 4 as alternative.</t>
  </si>
  <si>
    <t>Intensity is 1.1 per Equation 5; or user input selected intensity for alternative Equation 6 calculation.</t>
  </si>
  <si>
    <t>Rainfall Intensity, i (IN/HR):</t>
  </si>
  <si>
    <t>Total Project Target WQF (CFS):</t>
  </si>
  <si>
    <t>WQF = C * 1.1 * A / 43560</t>
  </si>
  <si>
    <t>Calculation Cell: Per Equation 2 provided. Option to use Equation 4 as alternative.</t>
  </si>
  <si>
    <t>Calculation Cell: Per Equation 5 provided. Option to use Equation 6 as alternative.</t>
  </si>
  <si>
    <t>See pp. 338 of LID Technical Manual 3rd Edition (Appendix J). Equation 5 provided for flow calculation. Option to use Equation 6 as alternative.</t>
  </si>
  <si>
    <t>Target WQF for this basin (CFS):</t>
  </si>
  <si>
    <t>Select Flow-based BMP Type from drop down menu (Conveyance and Proprietary BMPs).</t>
  </si>
  <si>
    <t>N/A; provide supporting calculations for Flow-based BMP capacity</t>
  </si>
  <si>
    <t>N/A; provide supporting calculations for Flow-based BMP capacity or Area Conversion</t>
  </si>
  <si>
    <t>BMP Area Conversion Table (Sheet Flow Conveyance BMPs)</t>
  </si>
  <si>
    <t>BMP Stage-Storage Volume Table (Volume-based BMPs)</t>
  </si>
  <si>
    <t>NOTE: Provide supporting cross sections, calculations and details to support BMP flow capacity, including manufacturer details for Proprietary BMPs.</t>
  </si>
  <si>
    <t>Provide BMP Flow Capacity along with supporting calculations and details.</t>
  </si>
  <si>
    <t>BMP Flow Capacity (CFS):</t>
  </si>
  <si>
    <t>Volume Credit Soil Types A-B: 6CF / 100SF (VFS); 9CF / 100SF (VSB).</t>
  </si>
  <si>
    <t>Volume Credit Soil Types C-D: 3CF / 100SF (VFS); 4CF / 100SF (VSB).</t>
  </si>
  <si>
    <t>Volume Credit Soil Types C-D w/ Soil Amendment: 6CF / 100SF (VFS); 6CF / 100SF (VSB).</t>
  </si>
  <si>
    <t>Total Available WQF (CF):</t>
  </si>
  <si>
    <t>Copy &amp; Insert lines 30 - 45 for each additional Flow-based BMP Drainage Area.</t>
  </si>
  <si>
    <t>Total Available WQF &gt; Total Project WQF:</t>
  </si>
  <si>
    <t>Percentage of WQF Managed:</t>
  </si>
  <si>
    <t>Calculation Cell: (Total Available WQF) / (Total Project Target WQF).</t>
  </si>
  <si>
    <t>Calculation Cell: IF/OR Statement if Total Available WQF meets or exceeds Total Project Target WQF.</t>
  </si>
  <si>
    <t>Treatment Summary for all Flow-based BMPs.</t>
  </si>
  <si>
    <t>Treatment Summary for all Volume-based BMPs.</t>
  </si>
  <si>
    <t>Gravel Storage</t>
  </si>
  <si>
    <t>Temporary Ponding; Soil Media; Gravel Storage</t>
  </si>
  <si>
    <t>Lightweight Planting Soil Media; Additional Drainage Layer (Optional)</t>
  </si>
  <si>
    <t>Temporary Ponding; Sand Media; Gravel Storage</t>
  </si>
  <si>
    <t>Temporary Ponding</t>
  </si>
  <si>
    <t>Temporary Water Storage</t>
  </si>
  <si>
    <t>Incremental Volume Calculation Cells: Average-end-area method equations provided. Option to use Conic Approximation Method.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</si>
</sst>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"/>
    <numFmt numFmtId="169" formatCode="0.0%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2" tint="-0.249977111117893"/>
      <name val="Arial"/>
      <family val="2"/>
    </font>
    <font>
      <vertAlign val="subscript"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vertAlign val="subscript"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2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1" fontId="18" fillId="3" borderId="22" xfId="0" applyNumberFormat="1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6" fillId="2" borderId="23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Protection="1"/>
    <xf numFmtId="0" fontId="0" fillId="0" borderId="0" xfId="0" applyProtection="1"/>
    <xf numFmtId="0" fontId="15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1" xfId="0" applyFont="1" applyBorder="1" applyAlignment="1" applyProtection="1">
      <protection locked="0"/>
    </xf>
    <xf numFmtId="0" fontId="1" fillId="0" borderId="21" xfId="0" applyFont="1" applyBorder="1" applyProtection="1">
      <protection locked="0"/>
    </xf>
    <xf numFmtId="14" fontId="1" fillId="0" borderId="21" xfId="0" applyNumberFormat="1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3" borderId="22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19" xfId="0" applyFont="1" applyBorder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9" fontId="5" fillId="3" borderId="22" xfId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166" fontId="6" fillId="3" borderId="2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19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6" fillId="0" borderId="8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24" xfId="0" applyFont="1" applyBorder="1" applyAlignment="1" applyProtection="1">
      <alignment horizontal="right"/>
      <protection locked="0"/>
    </xf>
    <xf numFmtId="0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right"/>
      <protection locked="0"/>
    </xf>
    <xf numFmtId="0" fontId="6" fillId="0" borderId="25" xfId="0" applyFont="1" applyBorder="1" applyAlignment="1" applyProtection="1">
      <alignment horizontal="right"/>
      <protection locked="0"/>
    </xf>
    <xf numFmtId="169" fontId="6" fillId="3" borderId="22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wrapText="1"/>
    </xf>
    <xf numFmtId="0" fontId="16" fillId="0" borderId="0" xfId="0" applyFont="1" applyFill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 textRotation="9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/>
      <protection locked="0"/>
    </xf>
    <xf numFmtId="0" fontId="5" fillId="0" borderId="24" xfId="0" applyFont="1" applyFill="1" applyBorder="1" applyAlignment="1" applyProtection="1">
      <alignment horizontal="right"/>
      <protection locked="0"/>
    </xf>
    <xf numFmtId="1" fontId="5" fillId="3" borderId="2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 applyProtection="1">
      <alignment horizontal="right"/>
      <protection locked="0"/>
    </xf>
    <xf numFmtId="0" fontId="6" fillId="0" borderId="25" xfId="0" applyFont="1" applyFill="1" applyBorder="1" applyAlignment="1" applyProtection="1">
      <alignment horizontal="right"/>
      <protection locked="0"/>
    </xf>
    <xf numFmtId="1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1" fontId="5" fillId="3" borderId="14" xfId="0" applyNumberFormat="1" applyFont="1" applyFill="1" applyBorder="1" applyAlignment="1" applyProtection="1">
      <alignment horizontal="center"/>
      <protection locked="0"/>
    </xf>
    <xf numFmtId="0" fontId="6" fillId="0" borderId="32" xfId="0" applyFont="1" applyFill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5" fillId="0" borderId="28" xfId="0" applyFont="1" applyBorder="1" applyAlignment="1" applyProtection="1">
      <alignment horizontal="right"/>
      <protection locked="0"/>
    </xf>
    <xf numFmtId="0" fontId="5" fillId="0" borderId="27" xfId="0" applyFont="1" applyBorder="1" applyAlignment="1" applyProtection="1">
      <alignment horizontal="right"/>
      <protection locked="0"/>
    </xf>
    <xf numFmtId="0" fontId="5" fillId="0" borderId="29" xfId="0" applyFont="1" applyBorder="1" applyAlignment="1" applyProtection="1">
      <alignment horizontal="right"/>
      <protection locked="0"/>
    </xf>
    <xf numFmtId="0" fontId="6" fillId="0" borderId="28" xfId="0" applyFont="1" applyBorder="1" applyAlignment="1" applyProtection="1">
      <alignment horizontal="right"/>
      <protection locked="0"/>
    </xf>
    <xf numFmtId="0" fontId="6" fillId="0" borderId="27" xfId="0" applyFont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7" fillId="0" borderId="0" xfId="0" applyFont="1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view="pageBreakPreview" topLeftCell="A52" zoomScale="115" zoomScaleNormal="115" zoomScaleSheetLayoutView="115" workbookViewId="0">
      <selection activeCell="B78" sqref="B78:F78"/>
    </sheetView>
  </sheetViews>
  <sheetFormatPr defaultColWidth="9.140625" defaultRowHeight="12.75" x14ac:dyDescent="0.2"/>
  <cols>
    <col min="1" max="1" width="5.7109375" style="34" customWidth="1"/>
    <col min="2" max="2" width="21" style="34" customWidth="1"/>
    <col min="3" max="3" width="9.42578125" style="34" customWidth="1"/>
    <col min="4" max="4" width="8.85546875" style="34" customWidth="1"/>
    <col min="5" max="5" width="8.28515625" style="34" customWidth="1"/>
    <col min="6" max="6" width="8.7109375" style="34" customWidth="1"/>
    <col min="7" max="7" width="9.42578125" style="34" bestFit="1" customWidth="1"/>
    <col min="8" max="8" width="10.7109375" style="34" customWidth="1"/>
    <col min="9" max="9" width="5.7109375" style="34" customWidth="1"/>
    <col min="10" max="10" width="2.7109375" style="52" customWidth="1"/>
    <col min="11" max="11" width="139" style="83" customWidth="1"/>
    <col min="12" max="13" width="9.140625" style="34"/>
    <col min="14" max="14" width="54" style="34" customWidth="1"/>
    <col min="15" max="15" width="31.42578125" style="34" bestFit="1" customWidth="1"/>
    <col min="16" max="16384" width="9.140625" style="34"/>
  </cols>
  <sheetData>
    <row r="1" spans="1:14" x14ac:dyDescent="0.2">
      <c r="A1" s="30" t="s">
        <v>2</v>
      </c>
      <c r="B1" s="31"/>
      <c r="C1" s="31"/>
      <c r="D1" s="31"/>
      <c r="E1" s="31"/>
      <c r="F1" s="31"/>
      <c r="G1" s="31"/>
      <c r="H1" s="31"/>
      <c r="I1" s="31"/>
      <c r="J1" s="32"/>
      <c r="L1" s="33"/>
      <c r="M1" s="33"/>
      <c r="N1" s="33"/>
    </row>
    <row r="2" spans="1:14" x14ac:dyDescent="0.2">
      <c r="A2" s="33"/>
      <c r="B2" s="33"/>
      <c r="C2" s="33"/>
      <c r="D2" s="33"/>
      <c r="E2" s="33"/>
      <c r="F2" s="33"/>
      <c r="G2" s="33"/>
      <c r="H2" s="33"/>
      <c r="I2" s="33"/>
      <c r="J2" s="35"/>
      <c r="L2" s="33"/>
      <c r="M2" s="33"/>
      <c r="N2" s="33"/>
    </row>
    <row r="3" spans="1:14" ht="15.75" customHeight="1" x14ac:dyDescent="0.2">
      <c r="A3" s="33"/>
      <c r="B3" s="128" t="e" vm="1">
        <v>#VALUE!</v>
      </c>
      <c r="C3" s="36" t="s">
        <v>0</v>
      </c>
      <c r="D3" s="36"/>
      <c r="E3" s="37"/>
      <c r="F3" s="38"/>
      <c r="G3" s="38"/>
      <c r="H3" s="38"/>
      <c r="I3" s="35"/>
      <c r="J3" s="35"/>
      <c r="L3" s="33"/>
      <c r="M3" s="33"/>
      <c r="N3" s="33"/>
    </row>
    <row r="4" spans="1:14" ht="15" customHeight="1" x14ac:dyDescent="0.2">
      <c r="A4" s="33"/>
      <c r="B4" s="128"/>
      <c r="C4" s="36" t="s">
        <v>1</v>
      </c>
      <c r="D4" s="36"/>
      <c r="E4" s="39"/>
      <c r="F4" s="38"/>
      <c r="G4" s="38"/>
      <c r="H4" s="38"/>
      <c r="I4" s="35"/>
      <c r="J4" s="35"/>
      <c r="L4" s="33"/>
      <c r="M4" s="33"/>
      <c r="N4" s="33"/>
    </row>
    <row r="5" spans="1:14" ht="15" customHeight="1" x14ac:dyDescent="0.2">
      <c r="A5" s="33"/>
      <c r="B5" s="128"/>
      <c r="C5" s="36" t="s">
        <v>64</v>
      </c>
      <c r="D5" s="36"/>
      <c r="E5" s="38"/>
      <c r="F5" s="38"/>
      <c r="G5" s="38"/>
      <c r="H5" s="38"/>
      <c r="I5" s="35"/>
      <c r="J5" s="35"/>
      <c r="L5" s="33"/>
      <c r="M5" s="33"/>
      <c r="N5" s="33"/>
    </row>
    <row r="6" spans="1:14" x14ac:dyDescent="0.2">
      <c r="A6" s="33"/>
      <c r="B6" s="128"/>
      <c r="C6" s="33"/>
      <c r="D6" s="33"/>
      <c r="E6" s="33"/>
      <c r="F6" s="33"/>
      <c r="G6" s="33"/>
      <c r="H6" s="33"/>
      <c r="I6" s="35"/>
      <c r="J6" s="35"/>
      <c r="L6" s="33"/>
      <c r="M6" s="33"/>
      <c r="N6" s="33"/>
    </row>
    <row r="7" spans="1:14" ht="13.5" thickBot="1" x14ac:dyDescent="0.25">
      <c r="B7" s="128"/>
      <c r="D7" s="1"/>
      <c r="E7" s="40" t="s">
        <v>69</v>
      </c>
      <c r="F7" s="40"/>
      <c r="G7" s="40"/>
      <c r="H7" s="40"/>
      <c r="I7" s="40"/>
      <c r="J7" s="41"/>
      <c r="K7" s="84" t="s">
        <v>71</v>
      </c>
      <c r="L7" s="42"/>
      <c r="M7" s="42"/>
      <c r="N7" s="42"/>
    </row>
    <row r="8" spans="1:14" ht="13.5" thickBot="1" x14ac:dyDescent="0.25">
      <c r="B8" s="128"/>
      <c r="D8" s="43"/>
      <c r="E8" s="44" t="s">
        <v>70</v>
      </c>
      <c r="F8" s="44"/>
      <c r="G8" s="44"/>
      <c r="H8" s="44"/>
      <c r="I8" s="44"/>
      <c r="J8" s="45"/>
      <c r="K8" s="85"/>
      <c r="L8" s="30"/>
      <c r="M8" s="30"/>
      <c r="N8" s="30"/>
    </row>
    <row r="9" spans="1:14" x14ac:dyDescent="0.2">
      <c r="A9" s="33"/>
      <c r="B9" s="33"/>
      <c r="C9" s="33"/>
      <c r="D9" s="35"/>
      <c r="E9" s="35"/>
      <c r="F9" s="35"/>
      <c r="G9" s="35"/>
      <c r="H9" s="35"/>
      <c r="I9" s="35"/>
      <c r="J9" s="35"/>
      <c r="L9" s="33"/>
      <c r="M9" s="33"/>
      <c r="N9" s="33"/>
    </row>
    <row r="10" spans="1:14" ht="13.5" thickBo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  <c r="J10" s="35"/>
      <c r="K10" s="83" t="s">
        <v>65</v>
      </c>
      <c r="L10" s="33"/>
      <c r="M10" s="33"/>
      <c r="N10" s="33"/>
    </row>
    <row r="11" spans="1:14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5"/>
      <c r="L11" s="33"/>
      <c r="M11" s="33"/>
      <c r="N11" s="33"/>
    </row>
    <row r="12" spans="1:14" ht="14.25" x14ac:dyDescent="0.25">
      <c r="A12" s="30"/>
      <c r="B12" s="47" t="s">
        <v>20</v>
      </c>
      <c r="C12" s="47"/>
      <c r="D12" s="47"/>
      <c r="E12" s="47"/>
      <c r="F12" s="47"/>
      <c r="G12" s="48" t="s">
        <v>12</v>
      </c>
      <c r="H12" s="30"/>
      <c r="I12" s="30"/>
      <c r="J12" s="35"/>
      <c r="K12" s="83" t="s">
        <v>54</v>
      </c>
      <c r="L12" s="33"/>
      <c r="M12" s="33"/>
      <c r="N12" s="33"/>
    </row>
    <row r="13" spans="1:14" ht="12.75" customHeight="1" x14ac:dyDescent="0.2">
      <c r="A13" s="30"/>
      <c r="B13" s="30"/>
      <c r="C13" s="30"/>
      <c r="D13" s="30"/>
      <c r="E13" s="30"/>
      <c r="G13" s="30"/>
      <c r="H13" s="30"/>
      <c r="I13" s="30"/>
      <c r="J13" s="35"/>
      <c r="L13" s="33"/>
      <c r="M13" s="33"/>
      <c r="N13" s="33"/>
    </row>
    <row r="14" spans="1:14" ht="14.25" customHeight="1" x14ac:dyDescent="0.25">
      <c r="A14" s="30"/>
      <c r="B14" s="47" t="s">
        <v>21</v>
      </c>
      <c r="C14" s="47"/>
      <c r="D14" s="47"/>
      <c r="E14" s="47"/>
      <c r="F14" s="47"/>
      <c r="G14" s="48" t="s">
        <v>13</v>
      </c>
      <c r="H14" s="30"/>
      <c r="I14" s="30"/>
      <c r="J14" s="35"/>
      <c r="K14" s="86" t="s">
        <v>127</v>
      </c>
      <c r="L14" s="33"/>
      <c r="M14" s="33"/>
      <c r="N14" s="33"/>
    </row>
    <row r="15" spans="1:14" x14ac:dyDescent="0.2">
      <c r="A15" s="30"/>
      <c r="B15" s="30"/>
      <c r="C15" s="30"/>
      <c r="D15" s="30"/>
      <c r="E15" s="30"/>
      <c r="G15" s="30"/>
      <c r="H15" s="30"/>
      <c r="I15" s="30"/>
      <c r="J15" s="35"/>
      <c r="K15" s="86"/>
      <c r="L15" s="33"/>
      <c r="M15" s="33"/>
      <c r="N15" s="33"/>
    </row>
    <row r="16" spans="1:14" ht="15" customHeight="1" x14ac:dyDescent="0.2">
      <c r="B16" s="49" t="s">
        <v>16</v>
      </c>
      <c r="C16" s="49"/>
      <c r="D16" s="49"/>
      <c r="E16" s="49"/>
      <c r="F16" s="49"/>
      <c r="G16" s="1"/>
      <c r="J16" s="50"/>
      <c r="K16" s="83" t="s">
        <v>66</v>
      </c>
    </row>
    <row r="17" spans="1:17" ht="13.5" thickBot="1" x14ac:dyDescent="0.25">
      <c r="B17" s="49" t="s">
        <v>15</v>
      </c>
      <c r="C17" s="49"/>
      <c r="D17" s="49"/>
      <c r="E17" s="49"/>
      <c r="F17" s="49"/>
      <c r="G17" s="1"/>
      <c r="J17" s="50"/>
      <c r="K17" s="83" t="s">
        <v>67</v>
      </c>
    </row>
    <row r="18" spans="1:17" ht="13.5" thickBot="1" x14ac:dyDescent="0.25">
      <c r="B18" s="49" t="s">
        <v>17</v>
      </c>
      <c r="C18" s="49"/>
      <c r="D18" s="49"/>
      <c r="E18" s="49"/>
      <c r="F18" s="49"/>
      <c r="G18" s="22" t="e">
        <f>ROUND(G17/G16,2)</f>
        <v>#DIV/0!</v>
      </c>
      <c r="J18" s="50"/>
      <c r="K18" s="85" t="s">
        <v>43</v>
      </c>
    </row>
    <row r="19" spans="1:17" ht="14.25" x14ac:dyDescent="0.25">
      <c r="B19" s="49" t="s">
        <v>27</v>
      </c>
      <c r="C19" s="49"/>
      <c r="D19" s="49"/>
      <c r="E19" s="49"/>
      <c r="F19" s="49"/>
      <c r="G19" s="1"/>
      <c r="J19" s="50"/>
      <c r="K19" s="83" t="s">
        <v>14</v>
      </c>
    </row>
    <row r="20" spans="1:17" ht="15" thickBot="1" x14ac:dyDescent="0.3">
      <c r="B20" s="49" t="s">
        <v>28</v>
      </c>
      <c r="C20" s="49"/>
      <c r="D20" s="49"/>
      <c r="E20" s="49"/>
      <c r="F20" s="49"/>
      <c r="G20" s="3"/>
      <c r="J20" s="50"/>
      <c r="K20" s="83" t="s">
        <v>42</v>
      </c>
    </row>
    <row r="21" spans="1:17" ht="13.5" thickBot="1" x14ac:dyDescent="0.25">
      <c r="A21" s="51"/>
      <c r="B21" s="49" t="s">
        <v>19</v>
      </c>
      <c r="C21" s="49"/>
      <c r="D21" s="49"/>
      <c r="E21" s="49"/>
      <c r="F21" s="49"/>
      <c r="G21" s="22" t="e">
        <f>ROUND((G19*G18)+(G20*(1-G18)),2)</f>
        <v>#DIV/0!</v>
      </c>
      <c r="K21" s="85" t="s">
        <v>132</v>
      </c>
    </row>
    <row r="22" spans="1:17" ht="15" customHeight="1" thickBot="1" x14ac:dyDescent="0.3">
      <c r="A22" s="51"/>
      <c r="B22" s="49" t="s">
        <v>18</v>
      </c>
      <c r="C22" s="49"/>
      <c r="D22" s="49"/>
      <c r="E22" s="49"/>
      <c r="F22" s="49"/>
      <c r="G22" s="1"/>
      <c r="K22" s="83" t="s">
        <v>50</v>
      </c>
    </row>
    <row r="23" spans="1:17" ht="15" customHeight="1" thickBot="1" x14ac:dyDescent="0.25">
      <c r="A23" s="51"/>
      <c r="B23" s="53" t="s">
        <v>57</v>
      </c>
      <c r="C23" s="53"/>
      <c r="D23" s="53"/>
      <c r="E23" s="53"/>
      <c r="F23" s="53"/>
      <c r="G23" s="43" t="e">
        <f>ROUND(G21*(G22/12)*G16,0)</f>
        <v>#DIV/0!</v>
      </c>
      <c r="K23" s="85" t="s">
        <v>47</v>
      </c>
    </row>
    <row r="24" spans="1:17" ht="15" customHeight="1" x14ac:dyDescent="0.2">
      <c r="A24" s="51"/>
      <c r="B24" s="49" t="s">
        <v>25</v>
      </c>
      <c r="C24" s="49"/>
      <c r="D24" s="49"/>
      <c r="E24" s="49"/>
      <c r="F24" s="49"/>
      <c r="G24" s="2"/>
      <c r="K24" s="83" t="s">
        <v>52</v>
      </c>
    </row>
    <row r="25" spans="1:17" ht="15" customHeight="1" x14ac:dyDescent="0.2">
      <c r="A25" s="51"/>
      <c r="B25" s="54"/>
      <c r="C25" s="54"/>
      <c r="D25" s="54"/>
      <c r="E25" s="54"/>
      <c r="F25" s="54"/>
    </row>
    <row r="26" spans="1:17" ht="15.75" customHeight="1" thickBot="1" x14ac:dyDescent="0.25">
      <c r="A26" s="131" t="s">
        <v>24</v>
      </c>
      <c r="B26" s="131"/>
      <c r="C26" s="131"/>
      <c r="D26" s="131"/>
      <c r="E26" s="131"/>
      <c r="F26" s="131"/>
      <c r="G26" s="131"/>
      <c r="H26" s="131"/>
      <c r="I26" s="131"/>
      <c r="J26" s="69"/>
      <c r="K26" s="87" t="s">
        <v>112</v>
      </c>
    </row>
    <row r="27" spans="1:17" x14ac:dyDescent="0.2">
      <c r="A27" s="52"/>
      <c r="B27" s="129"/>
      <c r="C27" s="52"/>
      <c r="D27" s="52"/>
      <c r="E27" s="52"/>
      <c r="F27" s="52"/>
      <c r="G27" s="52"/>
      <c r="H27" s="52"/>
      <c r="I27" s="52"/>
      <c r="K27" s="88" t="s">
        <v>53</v>
      </c>
      <c r="O27" s="55"/>
      <c r="P27" s="55"/>
      <c r="Q27" s="55"/>
    </row>
    <row r="28" spans="1:17" ht="13.5" thickBot="1" x14ac:dyDescent="0.25">
      <c r="A28" s="52"/>
      <c r="B28" s="53" t="s">
        <v>22</v>
      </c>
      <c r="C28" s="53"/>
      <c r="D28" s="53"/>
      <c r="E28" s="53"/>
      <c r="F28" s="53"/>
      <c r="G28" s="1"/>
      <c r="I28" s="52"/>
      <c r="K28" s="83" t="s">
        <v>51</v>
      </c>
    </row>
    <row r="29" spans="1:17" s="56" customFormat="1" ht="13.5" thickBot="1" x14ac:dyDescent="0.25">
      <c r="B29" s="50" t="s">
        <v>26</v>
      </c>
      <c r="C29" s="22">
        <f>ROUND(SUM(C30:C31),0)</f>
        <v>0</v>
      </c>
      <c r="F29" s="57" t="s">
        <v>33</v>
      </c>
      <c r="G29" s="22">
        <f>ROUND(SUM(G30:G31),0)</f>
        <v>0</v>
      </c>
      <c r="K29" s="85" t="s">
        <v>63</v>
      </c>
    </row>
    <row r="30" spans="1:17" s="56" customFormat="1" x14ac:dyDescent="0.2">
      <c r="B30" s="50" t="s">
        <v>31</v>
      </c>
      <c r="C30" s="1"/>
      <c r="F30" s="57" t="s">
        <v>34</v>
      </c>
      <c r="G30" s="1"/>
      <c r="K30" s="83" t="s">
        <v>49</v>
      </c>
    </row>
    <row r="31" spans="1:17" s="56" customFormat="1" ht="13.5" thickBot="1" x14ac:dyDescent="0.25">
      <c r="B31" s="50" t="s">
        <v>32</v>
      </c>
      <c r="C31" s="1"/>
      <c r="F31" s="57" t="s">
        <v>35</v>
      </c>
      <c r="G31" s="1"/>
      <c r="K31" s="89" t="s">
        <v>48</v>
      </c>
    </row>
    <row r="32" spans="1:17" s="56" customFormat="1" ht="13.5" thickBot="1" x14ac:dyDescent="0.25">
      <c r="B32" s="49" t="s">
        <v>17</v>
      </c>
      <c r="C32" s="49"/>
      <c r="D32" s="49"/>
      <c r="E32" s="49"/>
      <c r="F32" s="49"/>
      <c r="G32" s="58" t="e">
        <f>ROUND(G29/C29,2)</f>
        <v>#DIV/0!</v>
      </c>
      <c r="K32" s="85" t="s">
        <v>43</v>
      </c>
    </row>
    <row r="33" spans="1:11" s="56" customFormat="1" ht="14.25" x14ac:dyDescent="0.25">
      <c r="B33" s="49" t="s">
        <v>27</v>
      </c>
      <c r="C33" s="49"/>
      <c r="D33" s="49"/>
      <c r="E33" s="49"/>
      <c r="F33" s="49"/>
      <c r="G33" s="1"/>
      <c r="I33" s="59"/>
      <c r="K33" s="83" t="s">
        <v>14</v>
      </c>
    </row>
    <row r="34" spans="1:11" s="56" customFormat="1" ht="15" thickBot="1" x14ac:dyDescent="0.3">
      <c r="B34" s="49" t="s">
        <v>28</v>
      </c>
      <c r="C34" s="49"/>
      <c r="D34" s="49"/>
      <c r="E34" s="49"/>
      <c r="F34" s="49"/>
      <c r="G34" s="3"/>
      <c r="K34" s="83" t="s">
        <v>42</v>
      </c>
    </row>
    <row r="35" spans="1:11" s="56" customFormat="1" ht="13.5" thickBot="1" x14ac:dyDescent="0.25">
      <c r="B35" s="49" t="s">
        <v>23</v>
      </c>
      <c r="C35" s="49"/>
      <c r="D35" s="49"/>
      <c r="E35" s="49"/>
      <c r="F35" s="49"/>
      <c r="G35" s="22" t="e">
        <f>ROUND((G33*G32)+(G34*(1-G32)),2)</f>
        <v>#DIV/0!</v>
      </c>
      <c r="K35" s="85" t="s">
        <v>98</v>
      </c>
    </row>
    <row r="36" spans="1:11" s="56" customFormat="1" ht="15" thickBot="1" x14ac:dyDescent="0.3">
      <c r="B36" s="49" t="s">
        <v>18</v>
      </c>
      <c r="C36" s="49"/>
      <c r="D36" s="49"/>
      <c r="E36" s="49"/>
      <c r="F36" s="49"/>
      <c r="G36" s="3"/>
      <c r="K36" s="83" t="s">
        <v>50</v>
      </c>
    </row>
    <row r="37" spans="1:11" s="56" customFormat="1" ht="13.5" thickBot="1" x14ac:dyDescent="0.25">
      <c r="B37" s="53" t="s">
        <v>116</v>
      </c>
      <c r="C37" s="53"/>
      <c r="D37" s="53"/>
      <c r="E37" s="53"/>
      <c r="F37" s="53"/>
      <c r="G37" s="43" t="e">
        <f>ROUND(G35*(G36/12)*C29,0)</f>
        <v>#DIV/0!</v>
      </c>
      <c r="K37" s="85" t="s">
        <v>47</v>
      </c>
    </row>
    <row r="38" spans="1:11" s="56" customFormat="1" ht="15.75" customHeight="1" thickBot="1" x14ac:dyDescent="0.25">
      <c r="C38" s="61"/>
      <c r="D38" s="61"/>
      <c r="E38" s="61"/>
      <c r="G38" s="62"/>
      <c r="K38" s="90"/>
    </row>
    <row r="39" spans="1:11" s="56" customFormat="1" ht="15.75" customHeight="1" thickBot="1" x14ac:dyDescent="0.25">
      <c r="B39" s="63" t="s">
        <v>4</v>
      </c>
      <c r="C39" s="63"/>
      <c r="D39" s="63"/>
      <c r="E39" s="63"/>
      <c r="F39" s="63"/>
      <c r="G39" s="18"/>
      <c r="H39" s="19"/>
      <c r="K39" s="83" t="s">
        <v>113</v>
      </c>
    </row>
    <row r="40" spans="1:11" ht="13.5" thickBot="1" x14ac:dyDescent="0.25">
      <c r="A40" s="52"/>
      <c r="I40" s="52"/>
    </row>
    <row r="41" spans="1:11" ht="15.75" customHeight="1" thickBot="1" x14ac:dyDescent="0.25">
      <c r="A41" s="52"/>
      <c r="B41" s="66" t="s">
        <v>140</v>
      </c>
      <c r="C41" s="67"/>
      <c r="D41" s="67"/>
      <c r="E41" s="67"/>
      <c r="F41" s="67"/>
      <c r="G41" s="67"/>
      <c r="H41" s="68"/>
      <c r="I41" s="69"/>
      <c r="K41" s="85" t="s">
        <v>100</v>
      </c>
    </row>
    <row r="42" spans="1:11" ht="27.75" customHeight="1" thickBot="1" x14ac:dyDescent="0.25">
      <c r="A42" s="52"/>
      <c r="B42" s="91" t="s">
        <v>7</v>
      </c>
      <c r="C42" s="92" t="s">
        <v>8</v>
      </c>
      <c r="D42" s="92" t="s">
        <v>30</v>
      </c>
      <c r="E42" s="92" t="s">
        <v>9</v>
      </c>
      <c r="F42" s="92" t="s">
        <v>10</v>
      </c>
      <c r="G42" s="93" t="s">
        <v>3</v>
      </c>
      <c r="H42" s="94" t="s">
        <v>5</v>
      </c>
      <c r="I42" s="95"/>
      <c r="K42" s="123" t="s">
        <v>97</v>
      </c>
    </row>
    <row r="43" spans="1:11" ht="13.5" thickBot="1" x14ac:dyDescent="0.25">
      <c r="A43" s="52"/>
      <c r="B43" s="4"/>
      <c r="C43" s="5"/>
      <c r="D43" s="5"/>
      <c r="E43" s="5"/>
      <c r="F43" s="5"/>
      <c r="G43" s="16"/>
      <c r="H43" s="22">
        <f>ROUND((E43+F43)*(D43-C43)*G43/2,0)</f>
        <v>0</v>
      </c>
      <c r="I43" s="96"/>
      <c r="K43" s="124" t="s">
        <v>99</v>
      </c>
    </row>
    <row r="44" spans="1:11" ht="13.5" thickBot="1" x14ac:dyDescent="0.25">
      <c r="A44" s="52"/>
      <c r="B44" s="4"/>
      <c r="C44" s="6"/>
      <c r="D44" s="6"/>
      <c r="E44" s="7"/>
      <c r="F44" s="5"/>
      <c r="G44" s="16"/>
      <c r="H44" s="22">
        <f>(E44+F44)*(D44-C44)*G44/2</f>
        <v>0</v>
      </c>
      <c r="I44" s="96"/>
      <c r="K44" s="125" t="s">
        <v>161</v>
      </c>
    </row>
    <row r="45" spans="1:11" ht="13.5" thickBot="1" x14ac:dyDescent="0.25">
      <c r="A45" s="52"/>
      <c r="B45" s="4"/>
      <c r="C45" s="6"/>
      <c r="D45" s="6"/>
      <c r="E45" s="7"/>
      <c r="F45" s="5"/>
      <c r="G45" s="16"/>
      <c r="H45" s="22">
        <f>(E45+F45)*(D45-C45)*G45/2</f>
        <v>0</v>
      </c>
      <c r="I45" s="96"/>
      <c r="K45" s="126"/>
    </row>
    <row r="46" spans="1:11" ht="15.75" customHeight="1" thickBot="1" x14ac:dyDescent="0.25">
      <c r="A46" s="52"/>
      <c r="B46" s="97" t="s">
        <v>44</v>
      </c>
      <c r="C46" s="98"/>
      <c r="D46" s="98"/>
      <c r="E46" s="98"/>
      <c r="F46" s="98"/>
      <c r="G46" s="99"/>
      <c r="H46" s="22">
        <f>SUM(H43:H45)</f>
        <v>0</v>
      </c>
      <c r="I46" s="96"/>
      <c r="K46" s="126" t="s">
        <v>55</v>
      </c>
    </row>
    <row r="47" spans="1:11" ht="13.5" thickBot="1" x14ac:dyDescent="0.25">
      <c r="A47" s="52"/>
      <c r="B47" s="97" t="s">
        <v>45</v>
      </c>
      <c r="C47" s="98"/>
      <c r="D47" s="98"/>
      <c r="E47" s="98"/>
      <c r="F47" s="98"/>
      <c r="G47" s="99"/>
      <c r="H47" s="100">
        <f>H46*0.2</f>
        <v>0</v>
      </c>
      <c r="I47" s="52"/>
      <c r="K47" s="125" t="s">
        <v>56</v>
      </c>
    </row>
    <row r="48" spans="1:11" ht="13.5" thickBot="1" x14ac:dyDescent="0.25">
      <c r="A48" s="52"/>
      <c r="B48" s="101" t="s">
        <v>29</v>
      </c>
      <c r="C48" s="102"/>
      <c r="D48" s="102"/>
      <c r="E48" s="102"/>
      <c r="F48" s="102"/>
      <c r="G48" s="103"/>
      <c r="H48" s="104">
        <f>H46-H47</f>
        <v>0</v>
      </c>
      <c r="I48" s="52"/>
      <c r="K48" s="125" t="s">
        <v>46</v>
      </c>
    </row>
    <row r="49" spans="1:17" x14ac:dyDescent="0.2">
      <c r="A49" s="52"/>
      <c r="B49" s="52"/>
      <c r="C49" s="52"/>
      <c r="D49" s="52"/>
      <c r="E49" s="52"/>
      <c r="F49" s="52"/>
      <c r="G49" s="52"/>
      <c r="H49" s="52"/>
      <c r="I49" s="52"/>
    </row>
    <row r="50" spans="1:17" x14ac:dyDescent="0.2">
      <c r="A50" s="52"/>
      <c r="B50" s="129"/>
      <c r="C50" s="52"/>
      <c r="D50" s="52"/>
      <c r="E50" s="52"/>
      <c r="F50" s="52"/>
      <c r="G50" s="52"/>
      <c r="H50" s="52"/>
      <c r="I50" s="52"/>
      <c r="K50" s="88" t="s">
        <v>111</v>
      </c>
      <c r="O50" s="55"/>
      <c r="P50" s="55"/>
      <c r="Q50" s="55"/>
    </row>
    <row r="51" spans="1:17" x14ac:dyDescent="0.2">
      <c r="A51" s="52"/>
      <c r="B51" s="53" t="s">
        <v>22</v>
      </c>
      <c r="C51" s="53"/>
      <c r="D51" s="53"/>
      <c r="E51" s="53"/>
      <c r="F51" s="53"/>
      <c r="G51" s="1"/>
      <c r="I51" s="52"/>
      <c r="K51" s="83" t="s">
        <v>51</v>
      </c>
    </row>
    <row r="52" spans="1:17" ht="13.5" thickBot="1" x14ac:dyDescent="0.25">
      <c r="A52" s="52"/>
      <c r="B52" s="105"/>
      <c r="C52" s="61"/>
      <c r="D52" s="61"/>
      <c r="E52" s="61"/>
      <c r="F52" s="61"/>
      <c r="G52" s="61"/>
      <c r="I52" s="52"/>
      <c r="K52" s="127"/>
    </row>
    <row r="53" spans="1:17" s="56" customFormat="1" ht="13.5" thickBot="1" x14ac:dyDescent="0.25">
      <c r="B53" s="50" t="s">
        <v>26</v>
      </c>
      <c r="C53" s="22">
        <f>ROUND(SUM(C54:C55),0)</f>
        <v>0</v>
      </c>
      <c r="F53" s="57" t="s">
        <v>33</v>
      </c>
      <c r="G53" s="22">
        <f>ROUND(SUM(G54:G55),0)</f>
        <v>0</v>
      </c>
      <c r="K53" s="85" t="s">
        <v>63</v>
      </c>
    </row>
    <row r="54" spans="1:17" s="56" customFormat="1" x14ac:dyDescent="0.2">
      <c r="B54" s="50" t="s">
        <v>31</v>
      </c>
      <c r="C54" s="1"/>
      <c r="F54" s="57" t="s">
        <v>34</v>
      </c>
      <c r="G54" s="1"/>
      <c r="K54" s="83" t="s">
        <v>49</v>
      </c>
    </row>
    <row r="55" spans="1:17" s="56" customFormat="1" ht="13.5" thickBot="1" x14ac:dyDescent="0.25">
      <c r="B55" s="50" t="s">
        <v>32</v>
      </c>
      <c r="C55" s="1"/>
      <c r="F55" s="57" t="s">
        <v>35</v>
      </c>
      <c r="G55" s="1"/>
      <c r="K55" s="89" t="s">
        <v>48</v>
      </c>
    </row>
    <row r="56" spans="1:17" s="56" customFormat="1" ht="13.5" thickBot="1" x14ac:dyDescent="0.25">
      <c r="B56" s="49" t="s">
        <v>17</v>
      </c>
      <c r="C56" s="49"/>
      <c r="D56" s="49"/>
      <c r="E56" s="49"/>
      <c r="F56" s="49"/>
      <c r="G56" s="58" t="e">
        <f>ROUND(G53/C53,2)</f>
        <v>#DIV/0!</v>
      </c>
      <c r="K56" s="85" t="s">
        <v>43</v>
      </c>
    </row>
    <row r="57" spans="1:17" s="56" customFormat="1" ht="14.25" x14ac:dyDescent="0.25">
      <c r="B57" s="49" t="s">
        <v>27</v>
      </c>
      <c r="C57" s="49"/>
      <c r="D57" s="49"/>
      <c r="E57" s="49"/>
      <c r="F57" s="49"/>
      <c r="G57" s="1"/>
      <c r="I57" s="59"/>
      <c r="K57" s="83" t="s">
        <v>14</v>
      </c>
    </row>
    <row r="58" spans="1:17" s="56" customFormat="1" ht="15" thickBot="1" x14ac:dyDescent="0.3">
      <c r="B58" s="49" t="s">
        <v>28</v>
      </c>
      <c r="C58" s="49"/>
      <c r="D58" s="49"/>
      <c r="E58" s="49"/>
      <c r="F58" s="49"/>
      <c r="G58" s="3"/>
      <c r="K58" s="83" t="s">
        <v>42</v>
      </c>
    </row>
    <row r="59" spans="1:17" s="56" customFormat="1" ht="13.5" thickBot="1" x14ac:dyDescent="0.25">
      <c r="B59" s="49" t="s">
        <v>23</v>
      </c>
      <c r="C59" s="49"/>
      <c r="D59" s="49"/>
      <c r="E59" s="49"/>
      <c r="F59" s="49"/>
      <c r="G59" s="22" t="e">
        <f>ROUND((G57*G56)+(G58*(1-G56)),2)</f>
        <v>#DIV/0!</v>
      </c>
      <c r="K59" s="85" t="s">
        <v>98</v>
      </c>
    </row>
    <row r="60" spans="1:17" s="56" customFormat="1" ht="15" thickBot="1" x14ac:dyDescent="0.3">
      <c r="B60" s="49" t="s">
        <v>18</v>
      </c>
      <c r="C60" s="49"/>
      <c r="D60" s="49"/>
      <c r="E60" s="49"/>
      <c r="F60" s="49"/>
      <c r="G60" s="3"/>
      <c r="K60" s="83" t="s">
        <v>50</v>
      </c>
    </row>
    <row r="61" spans="1:17" s="56" customFormat="1" ht="13.5" thickBot="1" x14ac:dyDescent="0.25">
      <c r="B61" s="53" t="s">
        <v>116</v>
      </c>
      <c r="C61" s="53"/>
      <c r="D61" s="53"/>
      <c r="E61" s="53"/>
      <c r="F61" s="53"/>
      <c r="G61" s="43" t="e">
        <f>ROUND(G59*(G60/12)*C53,0)</f>
        <v>#DIV/0!</v>
      </c>
      <c r="K61" s="85" t="s">
        <v>47</v>
      </c>
    </row>
    <row r="62" spans="1:17" s="56" customFormat="1" ht="15.75" customHeight="1" thickBot="1" x14ac:dyDescent="0.25">
      <c r="C62" s="61"/>
      <c r="D62" s="61"/>
      <c r="E62" s="61"/>
      <c r="G62" s="62"/>
      <c r="K62" s="90"/>
    </row>
    <row r="63" spans="1:17" s="56" customFormat="1" ht="15.75" customHeight="1" thickBot="1" x14ac:dyDescent="0.25">
      <c r="B63" s="63" t="s">
        <v>4</v>
      </c>
      <c r="C63" s="63"/>
      <c r="D63" s="63"/>
      <c r="E63" s="63"/>
      <c r="F63" s="63"/>
      <c r="G63" s="18"/>
      <c r="H63" s="130"/>
      <c r="K63" s="83" t="s">
        <v>115</v>
      </c>
    </row>
    <row r="64" spans="1:17" ht="13.5" thickBot="1" x14ac:dyDescent="0.25">
      <c r="A64" s="52"/>
      <c r="I64" s="52"/>
    </row>
    <row r="65" spans="1:11" ht="15.75" customHeight="1" thickBot="1" x14ac:dyDescent="0.25">
      <c r="A65" s="52"/>
      <c r="B65" s="66" t="s">
        <v>139</v>
      </c>
      <c r="C65" s="67"/>
      <c r="D65" s="67"/>
      <c r="E65" s="67"/>
      <c r="F65" s="67"/>
      <c r="G65" s="67"/>
      <c r="H65" s="68"/>
      <c r="I65" s="69"/>
      <c r="K65" s="85" t="s">
        <v>114</v>
      </c>
    </row>
    <row r="66" spans="1:11" ht="27.75" customHeight="1" thickBot="1" x14ac:dyDescent="0.25">
      <c r="A66" s="52"/>
      <c r="B66" s="106" t="s">
        <v>101</v>
      </c>
      <c r="C66" s="107" t="s">
        <v>104</v>
      </c>
      <c r="D66" s="108"/>
      <c r="E66" s="107" t="s">
        <v>108</v>
      </c>
      <c r="F66" s="108"/>
      <c r="G66" s="107" t="s">
        <v>109</v>
      </c>
      <c r="H66" s="109"/>
      <c r="I66" s="95"/>
      <c r="K66" s="123" t="s">
        <v>110</v>
      </c>
    </row>
    <row r="67" spans="1:11" ht="15.75" customHeight="1" thickBot="1" x14ac:dyDescent="0.25">
      <c r="A67" s="52"/>
      <c r="B67" s="13" t="s">
        <v>103</v>
      </c>
      <c r="C67" s="14"/>
      <c r="D67" s="14"/>
      <c r="E67" s="14"/>
      <c r="F67" s="12"/>
      <c r="G67" s="110">
        <f>C67*E67</f>
        <v>0</v>
      </c>
      <c r="H67" s="111"/>
      <c r="I67" s="96"/>
      <c r="K67" s="124" t="s">
        <v>144</v>
      </c>
    </row>
    <row r="68" spans="1:11" ht="13.5" thickBot="1" x14ac:dyDescent="0.25">
      <c r="A68" s="52"/>
      <c r="B68" s="13" t="s">
        <v>102</v>
      </c>
      <c r="C68" s="14"/>
      <c r="D68" s="14"/>
      <c r="E68" s="14"/>
      <c r="F68" s="12"/>
      <c r="G68" s="110">
        <f>C68*E68</f>
        <v>0</v>
      </c>
      <c r="H68" s="111"/>
      <c r="I68" s="96"/>
      <c r="K68" s="124" t="s">
        <v>145</v>
      </c>
    </row>
    <row r="69" spans="1:11" ht="13.5" thickBot="1" x14ac:dyDescent="0.25">
      <c r="A69" s="52"/>
      <c r="B69" s="13" t="s">
        <v>105</v>
      </c>
      <c r="C69" s="14"/>
      <c r="D69" s="14"/>
      <c r="E69" s="14"/>
      <c r="F69" s="12"/>
      <c r="G69" s="110">
        <f>C69*E69</f>
        <v>0</v>
      </c>
      <c r="H69" s="111"/>
      <c r="I69" s="96"/>
      <c r="K69" s="124" t="s">
        <v>146</v>
      </c>
    </row>
    <row r="70" spans="1:11" ht="15.75" customHeight="1" thickBot="1" x14ac:dyDescent="0.25">
      <c r="A70" s="52"/>
      <c r="B70" s="101" t="s">
        <v>107</v>
      </c>
      <c r="C70" s="102"/>
      <c r="D70" s="102"/>
      <c r="E70" s="102"/>
      <c r="F70" s="102"/>
      <c r="G70" s="112"/>
      <c r="H70" s="15">
        <f>SUM(G67:H69)</f>
        <v>0</v>
      </c>
      <c r="I70" s="96"/>
      <c r="K70" s="125" t="s">
        <v>106</v>
      </c>
    </row>
    <row r="71" spans="1:11" ht="13.5" thickBot="1" x14ac:dyDescent="0.25">
      <c r="A71" s="65"/>
      <c r="B71" s="65"/>
      <c r="C71" s="65"/>
      <c r="D71" s="65"/>
      <c r="E71" s="65"/>
      <c r="F71" s="65"/>
      <c r="G71" s="65"/>
      <c r="H71" s="65"/>
      <c r="I71" s="65"/>
    </row>
    <row r="72" spans="1:11" ht="13.5" thickBot="1" x14ac:dyDescent="0.25"/>
    <row r="73" spans="1:11" ht="15.75" customHeight="1" thickBot="1" x14ac:dyDescent="0.25">
      <c r="B73" s="113" t="s">
        <v>6</v>
      </c>
      <c r="C73" s="114"/>
      <c r="D73" s="114"/>
      <c r="E73" s="114"/>
      <c r="F73" s="114"/>
      <c r="G73" s="115"/>
      <c r="H73" s="69"/>
      <c r="K73" s="85" t="s">
        <v>154</v>
      </c>
    </row>
    <row r="74" spans="1:11" x14ac:dyDescent="0.2">
      <c r="B74" s="116" t="s">
        <v>37</v>
      </c>
      <c r="C74" s="117"/>
      <c r="D74" s="117"/>
      <c r="E74" s="117"/>
      <c r="F74" s="117"/>
      <c r="G74" s="8"/>
      <c r="H74" s="72"/>
      <c r="K74" s="83" t="s">
        <v>61</v>
      </c>
    </row>
    <row r="75" spans="1:11" x14ac:dyDescent="0.2">
      <c r="B75" s="73" t="s">
        <v>38</v>
      </c>
      <c r="C75" s="74"/>
      <c r="D75" s="74"/>
      <c r="E75" s="74"/>
      <c r="F75" s="74"/>
      <c r="G75" s="9"/>
      <c r="H75" s="72"/>
      <c r="K75" s="83" t="s">
        <v>59</v>
      </c>
    </row>
    <row r="76" spans="1:11" ht="15" customHeight="1" x14ac:dyDescent="0.2">
      <c r="B76" s="118" t="s">
        <v>39</v>
      </c>
      <c r="C76" s="119"/>
      <c r="D76" s="119"/>
      <c r="E76" s="119"/>
      <c r="F76" s="120"/>
      <c r="G76" s="9"/>
      <c r="H76" s="72"/>
      <c r="K76" s="83" t="s">
        <v>60</v>
      </c>
    </row>
    <row r="77" spans="1:11" ht="13.5" thickBot="1" x14ac:dyDescent="0.25">
      <c r="B77" s="73" t="s">
        <v>40</v>
      </c>
      <c r="C77" s="74"/>
      <c r="D77" s="74"/>
      <c r="E77" s="74"/>
      <c r="F77" s="74"/>
      <c r="G77" s="10"/>
      <c r="H77" s="72"/>
      <c r="K77" s="83" t="s">
        <v>62</v>
      </c>
    </row>
    <row r="78" spans="1:11" ht="15" customHeight="1" thickBot="1" x14ac:dyDescent="0.25">
      <c r="B78" s="121" t="s">
        <v>36</v>
      </c>
      <c r="C78" s="122"/>
      <c r="D78" s="122"/>
      <c r="E78" s="122"/>
      <c r="F78" s="122"/>
      <c r="G78" s="78" t="e">
        <f>IF((OR(G77&gt;G23,G77=G23)),"YES","NO")</f>
        <v>#DIV/0!</v>
      </c>
      <c r="H78" s="72"/>
      <c r="K78" s="85" t="s">
        <v>58</v>
      </c>
    </row>
    <row r="79" spans="1:11" ht="13.5" thickBot="1" x14ac:dyDescent="0.25">
      <c r="B79" s="79" t="s">
        <v>41</v>
      </c>
      <c r="C79" s="80"/>
      <c r="D79" s="80"/>
      <c r="E79" s="80"/>
      <c r="F79" s="81"/>
      <c r="G79" s="82" t="e">
        <f>G77/G23</f>
        <v>#DIV/0!</v>
      </c>
      <c r="H79" s="72"/>
      <c r="K79" s="85" t="s">
        <v>68</v>
      </c>
    </row>
  </sheetData>
  <sheetProtection algorithmName="SHA-512" hashValue="+V7O/HMKCDeSGc0BWvbPXXlpav36hZBxcZRAoWbdwgxXXlqnd/Ji8cqOhBGkGFw5JMhl2UFAEQPyKfdMBgbr5A==" saltValue="CVB1CxPMu/20HrhqrO6AfA==" spinCount="100000" sheet="1" objects="1" scenarios="1" formatCells="0" formatColumns="0" formatRows="0" insertColumns="0" insertRows="0" insertHyperlinks="0" deleteColumns="0" deleteRows="0" selectLockedCells="1"/>
  <mergeCells count="62">
    <mergeCell ref="G67:H67"/>
    <mergeCell ref="G68:H68"/>
    <mergeCell ref="G69:H69"/>
    <mergeCell ref="B70:G70"/>
    <mergeCell ref="C66:D66"/>
    <mergeCell ref="C67:D67"/>
    <mergeCell ref="C68:D68"/>
    <mergeCell ref="C69:D69"/>
    <mergeCell ref="E66:F66"/>
    <mergeCell ref="E67:F67"/>
    <mergeCell ref="E68:F68"/>
    <mergeCell ref="E69:F69"/>
    <mergeCell ref="C5:D5"/>
    <mergeCell ref="O50:Q50"/>
    <mergeCell ref="B51:F51"/>
    <mergeCell ref="B56:F56"/>
    <mergeCell ref="B57:F57"/>
    <mergeCell ref="B3:B8"/>
    <mergeCell ref="A26:I26"/>
    <mergeCell ref="B39:F39"/>
    <mergeCell ref="G39:H39"/>
    <mergeCell ref="B76:F76"/>
    <mergeCell ref="B59:F59"/>
    <mergeCell ref="B78:F78"/>
    <mergeCell ref="B73:G73"/>
    <mergeCell ref="B41:H41"/>
    <mergeCell ref="B46:G46"/>
    <mergeCell ref="B47:G47"/>
    <mergeCell ref="B48:G48"/>
    <mergeCell ref="B58:F58"/>
    <mergeCell ref="B60:F60"/>
    <mergeCell ref="B61:F61"/>
    <mergeCell ref="B63:F63"/>
    <mergeCell ref="G63:H63"/>
    <mergeCell ref="B65:H65"/>
    <mergeCell ref="B12:F12"/>
    <mergeCell ref="B14:F14"/>
    <mergeCell ref="B24:F24"/>
    <mergeCell ref="B28:F28"/>
    <mergeCell ref="B16:F16"/>
    <mergeCell ref="B17:F17"/>
    <mergeCell ref="B18:F18"/>
    <mergeCell ref="B19:F19"/>
    <mergeCell ref="B20:F20"/>
    <mergeCell ref="B23:F23"/>
    <mergeCell ref="B22:F22"/>
    <mergeCell ref="B32:F32"/>
    <mergeCell ref="B33:F33"/>
    <mergeCell ref="B34:F34"/>
    <mergeCell ref="B35:F35"/>
    <mergeCell ref="B21:F21"/>
    <mergeCell ref="B79:F79"/>
    <mergeCell ref="B74:F74"/>
    <mergeCell ref="B75:F75"/>
    <mergeCell ref="B77:F77"/>
    <mergeCell ref="C3:D3"/>
    <mergeCell ref="C4:D4"/>
    <mergeCell ref="A10:I10"/>
    <mergeCell ref="O27:Q27"/>
    <mergeCell ref="B36:F36"/>
    <mergeCell ref="B37:F37"/>
    <mergeCell ref="G66:H66"/>
  </mergeCells>
  <pageMargins left="0.7" right="0.7" top="0.75" bottom="0.75" header="0.3" footer="0.3"/>
  <pageSetup orientation="portrait" r:id="rId1"/>
  <colBreaks count="1" manualBreakCount="1">
    <brk id="9" max="84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3EEE27-7F69-4727-B648-DCAE288217F1}">
          <x14:formula1>
            <xm:f>'BMP List'!$D$6:$D$18</xm:f>
          </x14:formula1>
          <xm:sqref>G39:H39</xm:sqref>
        </x14:dataValidation>
        <x14:dataValidation type="list" allowBlank="1" showInputMessage="1" showErrorMessage="1" xr:uid="{55A39A72-AA11-4C9B-872C-573D28CADFFE}">
          <x14:formula1>
            <xm:f>'BMP List'!$D$20:$D$21</xm:f>
          </x14:formula1>
          <xm:sqref>G63:H63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F7F1-68BA-44C3-906A-B59903BF31B8}">
  <dimension ref="A1:Q49"/>
  <sheetViews>
    <sheetView view="pageBreakPreview" topLeftCell="B1" zoomScale="130" zoomScaleNormal="115" zoomScaleSheetLayoutView="130" workbookViewId="0">
      <selection activeCell="B22" sqref="B22:F22"/>
    </sheetView>
  </sheetViews>
  <sheetFormatPr defaultColWidth="9.140625" defaultRowHeight="12.75" x14ac:dyDescent="0.2"/>
  <cols>
    <col min="1" max="1" width="5.7109375" style="34" customWidth="1"/>
    <col min="2" max="2" width="21" style="34" customWidth="1"/>
    <col min="3" max="3" width="9.42578125" style="34" customWidth="1"/>
    <col min="4" max="4" width="10.85546875" style="34" customWidth="1"/>
    <col min="5" max="5" width="3.28515625" style="34" customWidth="1"/>
    <col min="6" max="6" width="11.7109375" style="34" customWidth="1"/>
    <col min="7" max="7" width="9.42578125" style="34" bestFit="1" customWidth="1"/>
    <col min="8" max="8" width="10.7109375" style="34" customWidth="1"/>
    <col min="9" max="9" width="5.7109375" style="34" customWidth="1"/>
    <col min="10" max="10" width="2.7109375" style="52" customWidth="1"/>
    <col min="11" max="11" width="139" style="83" customWidth="1"/>
    <col min="12" max="13" width="9.140625" style="34"/>
    <col min="14" max="14" width="54" style="34" customWidth="1"/>
    <col min="15" max="15" width="31.42578125" style="34" bestFit="1" customWidth="1"/>
    <col min="16" max="16384" width="9.140625" style="34"/>
  </cols>
  <sheetData>
    <row r="1" spans="1:14" x14ac:dyDescent="0.2">
      <c r="A1" s="30" t="s">
        <v>2</v>
      </c>
      <c r="B1" s="31"/>
      <c r="C1" s="31"/>
      <c r="D1" s="31"/>
      <c r="E1" s="31"/>
      <c r="F1" s="31"/>
      <c r="G1" s="31"/>
      <c r="H1" s="31"/>
      <c r="I1" s="31"/>
      <c r="J1" s="32"/>
      <c r="L1" s="33"/>
      <c r="M1" s="33"/>
      <c r="N1" s="33"/>
    </row>
    <row r="2" spans="1:14" x14ac:dyDescent="0.2">
      <c r="A2" s="33"/>
      <c r="B2" s="33"/>
      <c r="C2" s="33"/>
      <c r="D2" s="33"/>
      <c r="E2" s="33"/>
      <c r="F2" s="33"/>
      <c r="G2" s="33"/>
      <c r="H2" s="33"/>
      <c r="I2" s="33"/>
      <c r="J2" s="35"/>
      <c r="L2" s="33"/>
      <c r="M2" s="33"/>
      <c r="N2" s="33"/>
    </row>
    <row r="3" spans="1:14" ht="15.75" customHeight="1" x14ac:dyDescent="0.2">
      <c r="A3" s="33"/>
      <c r="B3" s="128" t="e" vm="1">
        <v>#VALUE!</v>
      </c>
      <c r="C3" s="36" t="s">
        <v>0</v>
      </c>
      <c r="D3" s="36"/>
      <c r="E3" s="37"/>
      <c r="F3" s="38"/>
      <c r="G3" s="38"/>
      <c r="H3" s="38"/>
      <c r="I3" s="35"/>
      <c r="J3" s="35"/>
      <c r="L3" s="33"/>
      <c r="M3" s="33"/>
      <c r="N3" s="33"/>
    </row>
    <row r="4" spans="1:14" ht="15" customHeight="1" x14ac:dyDescent="0.2">
      <c r="A4" s="33"/>
      <c r="B4" s="128"/>
      <c r="C4" s="36" t="s">
        <v>1</v>
      </c>
      <c r="D4" s="36"/>
      <c r="E4" s="39"/>
      <c r="F4" s="38"/>
      <c r="G4" s="38"/>
      <c r="H4" s="38"/>
      <c r="I4" s="35"/>
      <c r="J4" s="35"/>
      <c r="L4" s="33"/>
      <c r="M4" s="33"/>
      <c r="N4" s="33"/>
    </row>
    <row r="5" spans="1:14" ht="15" customHeight="1" x14ac:dyDescent="0.2">
      <c r="A5" s="33"/>
      <c r="B5" s="128"/>
      <c r="C5" s="36" t="s">
        <v>64</v>
      </c>
      <c r="D5" s="36"/>
      <c r="E5" s="38"/>
      <c r="F5" s="38"/>
      <c r="G5" s="38"/>
      <c r="H5" s="38"/>
      <c r="I5" s="35"/>
      <c r="J5" s="35"/>
      <c r="L5" s="33"/>
      <c r="M5" s="33"/>
      <c r="N5" s="33"/>
    </row>
    <row r="6" spans="1:14" x14ac:dyDescent="0.2">
      <c r="A6" s="33"/>
      <c r="B6" s="128"/>
      <c r="C6" s="33"/>
      <c r="D6" s="33"/>
      <c r="E6" s="33"/>
      <c r="F6" s="33"/>
      <c r="G6" s="33"/>
      <c r="H6" s="33"/>
      <c r="I6" s="35"/>
      <c r="J6" s="35"/>
      <c r="L6" s="33"/>
      <c r="M6" s="33"/>
      <c r="N6" s="33"/>
    </row>
    <row r="7" spans="1:14" ht="13.5" thickBot="1" x14ac:dyDescent="0.25">
      <c r="B7" s="128"/>
      <c r="D7" s="1"/>
      <c r="E7" s="40" t="s">
        <v>69</v>
      </c>
      <c r="F7" s="40"/>
      <c r="G7" s="40"/>
      <c r="H7" s="40"/>
      <c r="I7" s="40"/>
      <c r="J7" s="41"/>
      <c r="K7" s="84" t="s">
        <v>71</v>
      </c>
      <c r="L7" s="42"/>
      <c r="M7" s="42"/>
      <c r="N7" s="42"/>
    </row>
    <row r="8" spans="1:14" ht="13.5" thickBot="1" x14ac:dyDescent="0.25">
      <c r="B8" s="128"/>
      <c r="D8" s="43"/>
      <c r="E8" s="44" t="s">
        <v>70</v>
      </c>
      <c r="F8" s="44"/>
      <c r="G8" s="44"/>
      <c r="H8" s="44"/>
      <c r="I8" s="44"/>
      <c r="J8" s="45"/>
      <c r="K8" s="85"/>
      <c r="L8" s="30"/>
      <c r="M8" s="30"/>
      <c r="N8" s="30"/>
    </row>
    <row r="9" spans="1:14" x14ac:dyDescent="0.2">
      <c r="A9" s="33"/>
      <c r="B9" s="33"/>
      <c r="C9" s="33"/>
      <c r="D9" s="35"/>
      <c r="E9" s="35"/>
      <c r="F9" s="35"/>
      <c r="G9" s="35"/>
      <c r="H9" s="35"/>
      <c r="I9" s="35"/>
      <c r="J9" s="35"/>
      <c r="L9" s="33"/>
      <c r="M9" s="33"/>
      <c r="N9" s="33"/>
    </row>
    <row r="10" spans="1:14" ht="13.5" thickBot="1" x14ac:dyDescent="0.25">
      <c r="A10" s="46" t="s">
        <v>126</v>
      </c>
      <c r="B10" s="46"/>
      <c r="C10" s="46"/>
      <c r="D10" s="46"/>
      <c r="E10" s="46"/>
      <c r="F10" s="46"/>
      <c r="G10" s="46"/>
      <c r="H10" s="46"/>
      <c r="I10" s="46"/>
      <c r="J10" s="35"/>
      <c r="K10" s="83" t="s">
        <v>65</v>
      </c>
      <c r="L10" s="33"/>
      <c r="M10" s="33"/>
      <c r="N10" s="33"/>
    </row>
    <row r="11" spans="1:14" x14ac:dyDescent="0.2">
      <c r="A11" s="45"/>
      <c r="B11" s="30"/>
      <c r="C11" s="30"/>
      <c r="D11" s="30"/>
      <c r="E11" s="30"/>
      <c r="F11" s="30"/>
      <c r="G11" s="30"/>
      <c r="H11" s="30"/>
      <c r="I11" s="45"/>
      <c r="J11" s="35"/>
      <c r="L11" s="33"/>
      <c r="M11" s="33"/>
      <c r="N11" s="33"/>
    </row>
    <row r="12" spans="1:14" ht="14.25" x14ac:dyDescent="0.25">
      <c r="A12" s="45"/>
      <c r="B12" s="47" t="s">
        <v>131</v>
      </c>
      <c r="C12" s="47"/>
      <c r="D12" s="47"/>
      <c r="E12" s="47"/>
      <c r="F12" s="47"/>
      <c r="G12" s="48" t="s">
        <v>125</v>
      </c>
      <c r="H12" s="30"/>
      <c r="I12" s="45"/>
      <c r="J12" s="35"/>
      <c r="K12" s="83" t="s">
        <v>134</v>
      </c>
      <c r="L12" s="33"/>
      <c r="M12" s="33"/>
      <c r="N12" s="33"/>
    </row>
    <row r="13" spans="1:14" x14ac:dyDescent="0.2">
      <c r="A13" s="45"/>
      <c r="B13" s="30"/>
      <c r="C13" s="30"/>
      <c r="D13" s="30"/>
      <c r="E13" s="30"/>
      <c r="G13" s="30"/>
      <c r="H13" s="30"/>
      <c r="I13" s="45"/>
      <c r="J13" s="35"/>
      <c r="L13" s="33"/>
      <c r="M13" s="33"/>
      <c r="N13" s="33"/>
    </row>
    <row r="14" spans="1:14" ht="14.25" customHeight="1" x14ac:dyDescent="0.25">
      <c r="A14" s="45"/>
      <c r="B14" s="47" t="s">
        <v>21</v>
      </c>
      <c r="C14" s="47"/>
      <c r="D14" s="47"/>
      <c r="E14" s="47"/>
      <c r="F14" s="47"/>
      <c r="G14" s="48" t="s">
        <v>13</v>
      </c>
      <c r="H14" s="30"/>
      <c r="I14" s="45"/>
      <c r="J14" s="35"/>
      <c r="K14" s="86" t="s">
        <v>127</v>
      </c>
      <c r="L14" s="33"/>
      <c r="M14" s="33"/>
      <c r="N14" s="33"/>
    </row>
    <row r="15" spans="1:14" x14ac:dyDescent="0.2">
      <c r="A15" s="45"/>
      <c r="B15" s="30"/>
      <c r="C15" s="30"/>
      <c r="D15" s="30"/>
      <c r="E15" s="30"/>
      <c r="G15" s="30"/>
      <c r="H15" s="30"/>
      <c r="I15" s="45"/>
      <c r="J15" s="35"/>
      <c r="K15" s="86"/>
      <c r="L15" s="33"/>
      <c r="M15" s="33"/>
      <c r="N15" s="33"/>
    </row>
    <row r="16" spans="1:14" ht="15" customHeight="1" x14ac:dyDescent="0.2">
      <c r="A16" s="52"/>
      <c r="B16" s="49" t="s">
        <v>16</v>
      </c>
      <c r="C16" s="49"/>
      <c r="D16" s="49"/>
      <c r="E16" s="49"/>
      <c r="F16" s="49"/>
      <c r="G16" s="1"/>
      <c r="I16" s="52"/>
      <c r="J16" s="50"/>
      <c r="K16" s="83" t="s">
        <v>66</v>
      </c>
    </row>
    <row r="17" spans="1:17" ht="13.5" thickBot="1" x14ac:dyDescent="0.25">
      <c r="A17" s="52"/>
      <c r="B17" s="49" t="s">
        <v>15</v>
      </c>
      <c r="C17" s="49"/>
      <c r="D17" s="49"/>
      <c r="E17" s="49"/>
      <c r="F17" s="49"/>
      <c r="G17" s="11"/>
      <c r="I17" s="52"/>
      <c r="J17" s="50"/>
      <c r="K17" s="83" t="s">
        <v>67</v>
      </c>
    </row>
    <row r="18" spans="1:17" ht="13.5" thickBot="1" x14ac:dyDescent="0.25">
      <c r="A18" s="52"/>
      <c r="B18" s="49" t="s">
        <v>17</v>
      </c>
      <c r="C18" s="49"/>
      <c r="D18" s="49"/>
      <c r="E18" s="49"/>
      <c r="F18" s="49"/>
      <c r="G18" s="22" t="e">
        <f>ROUND(G17/G16,2)</f>
        <v>#DIV/0!</v>
      </c>
      <c r="I18" s="52"/>
      <c r="J18" s="50"/>
      <c r="K18" s="85" t="s">
        <v>43</v>
      </c>
    </row>
    <row r="19" spans="1:17" ht="14.25" x14ac:dyDescent="0.25">
      <c r="A19" s="52"/>
      <c r="B19" s="49" t="s">
        <v>27</v>
      </c>
      <c r="C19" s="49"/>
      <c r="D19" s="49"/>
      <c r="E19" s="49"/>
      <c r="F19" s="49"/>
      <c r="G19" s="1"/>
      <c r="I19" s="52"/>
      <c r="J19" s="50"/>
      <c r="K19" s="83" t="s">
        <v>14</v>
      </c>
    </row>
    <row r="20" spans="1:17" ht="15" thickBot="1" x14ac:dyDescent="0.3">
      <c r="A20" s="52"/>
      <c r="B20" s="49" t="s">
        <v>28</v>
      </c>
      <c r="C20" s="49"/>
      <c r="D20" s="49"/>
      <c r="E20" s="49"/>
      <c r="F20" s="49"/>
      <c r="G20" s="3"/>
      <c r="I20" s="52"/>
      <c r="J20" s="50"/>
      <c r="K20" s="83" t="s">
        <v>42</v>
      </c>
    </row>
    <row r="21" spans="1:17" ht="13.5" thickBot="1" x14ac:dyDescent="0.25">
      <c r="A21" s="132"/>
      <c r="B21" s="49" t="s">
        <v>19</v>
      </c>
      <c r="C21" s="49"/>
      <c r="D21" s="49"/>
      <c r="E21" s="49"/>
      <c r="F21" s="49"/>
      <c r="G21" s="22" t="e">
        <f>ROUND((G19*G18)+(G20*(1-G18)),2)</f>
        <v>#DIV/0!</v>
      </c>
      <c r="I21" s="52"/>
      <c r="K21" s="85" t="s">
        <v>132</v>
      </c>
    </row>
    <row r="22" spans="1:17" ht="15" customHeight="1" thickBot="1" x14ac:dyDescent="0.3">
      <c r="A22" s="132"/>
      <c r="B22" s="49" t="s">
        <v>129</v>
      </c>
      <c r="C22" s="49"/>
      <c r="D22" s="49"/>
      <c r="E22" s="49"/>
      <c r="F22" s="49"/>
      <c r="G22" s="1"/>
      <c r="I22" s="52"/>
      <c r="K22" s="83" t="s">
        <v>128</v>
      </c>
    </row>
    <row r="23" spans="1:17" ht="15" customHeight="1" thickBot="1" x14ac:dyDescent="0.25">
      <c r="A23" s="132"/>
      <c r="B23" s="53" t="s">
        <v>130</v>
      </c>
      <c r="C23" s="53"/>
      <c r="D23" s="53"/>
      <c r="E23" s="53"/>
      <c r="F23" s="53"/>
      <c r="G23" s="43" t="e">
        <f>ROUND(G21*G22*G16/43560,1)</f>
        <v>#DIV/0!</v>
      </c>
      <c r="I23" s="52"/>
      <c r="K23" s="85" t="s">
        <v>133</v>
      </c>
    </row>
    <row r="24" spans="1:17" ht="15" customHeight="1" x14ac:dyDescent="0.2">
      <c r="A24" s="132"/>
      <c r="B24" s="49" t="s">
        <v>25</v>
      </c>
      <c r="C24" s="49"/>
      <c r="D24" s="49"/>
      <c r="E24" s="49"/>
      <c r="F24" s="49"/>
      <c r="G24" s="1"/>
      <c r="I24" s="52"/>
      <c r="K24" s="83" t="s">
        <v>52</v>
      </c>
    </row>
    <row r="25" spans="1:17" ht="15" customHeight="1" x14ac:dyDescent="0.2">
      <c r="A25" s="132"/>
      <c r="B25" s="54"/>
      <c r="C25" s="54"/>
      <c r="D25" s="54"/>
      <c r="E25" s="54"/>
      <c r="F25" s="54"/>
      <c r="I25" s="52"/>
    </row>
    <row r="26" spans="1:17" ht="15.75" customHeight="1" thickBot="1" x14ac:dyDescent="0.25">
      <c r="A26" s="131" t="s">
        <v>24</v>
      </c>
      <c r="B26" s="131"/>
      <c r="C26" s="131"/>
      <c r="D26" s="131"/>
      <c r="E26" s="131"/>
      <c r="F26" s="131"/>
      <c r="G26" s="131"/>
      <c r="H26" s="131"/>
      <c r="I26" s="131"/>
      <c r="J26" s="69"/>
      <c r="K26" s="87" t="s">
        <v>141</v>
      </c>
    </row>
    <row r="27" spans="1:17" x14ac:dyDescent="0.2">
      <c r="A27" s="52"/>
      <c r="B27" s="129"/>
      <c r="C27" s="52"/>
      <c r="D27" s="52"/>
      <c r="E27" s="52"/>
      <c r="F27" s="52"/>
      <c r="G27" s="52"/>
      <c r="H27" s="52"/>
      <c r="I27" s="52"/>
      <c r="K27" s="88" t="s">
        <v>148</v>
      </c>
      <c r="O27" s="55"/>
      <c r="P27" s="55"/>
      <c r="Q27" s="55"/>
    </row>
    <row r="28" spans="1:17" ht="13.5" thickBot="1" x14ac:dyDescent="0.25">
      <c r="A28" s="52"/>
      <c r="B28" s="53" t="s">
        <v>22</v>
      </c>
      <c r="C28" s="53"/>
      <c r="D28" s="53"/>
      <c r="E28" s="53"/>
      <c r="F28" s="53"/>
      <c r="G28" s="1"/>
      <c r="I28" s="52"/>
      <c r="K28" s="83" t="s">
        <v>51</v>
      </c>
    </row>
    <row r="29" spans="1:17" s="56" customFormat="1" ht="13.5" thickBot="1" x14ac:dyDescent="0.25">
      <c r="B29" s="50" t="s">
        <v>26</v>
      </c>
      <c r="C29" s="22">
        <f>ROUND(SUM(C30:C31),0)</f>
        <v>0</v>
      </c>
      <c r="F29" s="57" t="s">
        <v>33</v>
      </c>
      <c r="G29" s="22">
        <f>ROUND(SUM(G30:G31),0)</f>
        <v>0</v>
      </c>
      <c r="K29" s="85" t="s">
        <v>63</v>
      </c>
    </row>
    <row r="30" spans="1:17" s="56" customFormat="1" x14ac:dyDescent="0.2">
      <c r="B30" s="50" t="s">
        <v>31</v>
      </c>
      <c r="C30" s="1"/>
      <c r="F30" s="57" t="s">
        <v>34</v>
      </c>
      <c r="G30" s="1"/>
      <c r="K30" s="83" t="s">
        <v>49</v>
      </c>
    </row>
    <row r="31" spans="1:17" s="56" customFormat="1" ht="13.5" thickBot="1" x14ac:dyDescent="0.25">
      <c r="B31" s="50" t="s">
        <v>32</v>
      </c>
      <c r="C31" s="1"/>
      <c r="F31" s="57" t="s">
        <v>35</v>
      </c>
      <c r="G31" s="1"/>
      <c r="K31" s="89" t="s">
        <v>48</v>
      </c>
    </row>
    <row r="32" spans="1:17" s="56" customFormat="1" ht="13.5" thickBot="1" x14ac:dyDescent="0.25">
      <c r="B32" s="49" t="s">
        <v>17</v>
      </c>
      <c r="C32" s="49"/>
      <c r="D32" s="49"/>
      <c r="E32" s="49"/>
      <c r="F32" s="49"/>
      <c r="G32" s="58" t="e">
        <f>ROUND(G29/C29,2)</f>
        <v>#DIV/0!</v>
      </c>
      <c r="K32" s="85" t="s">
        <v>43</v>
      </c>
    </row>
    <row r="33" spans="1:11" s="56" customFormat="1" ht="14.25" x14ac:dyDescent="0.25">
      <c r="B33" s="49" t="s">
        <v>27</v>
      </c>
      <c r="C33" s="49"/>
      <c r="D33" s="49"/>
      <c r="E33" s="49"/>
      <c r="F33" s="49"/>
      <c r="G33" s="1">
        <v>0.95</v>
      </c>
      <c r="I33" s="59"/>
      <c r="K33" s="83" t="s">
        <v>14</v>
      </c>
    </row>
    <row r="34" spans="1:11" s="56" customFormat="1" ht="15" thickBot="1" x14ac:dyDescent="0.3">
      <c r="B34" s="49" t="s">
        <v>28</v>
      </c>
      <c r="C34" s="49"/>
      <c r="D34" s="49"/>
      <c r="E34" s="49"/>
      <c r="F34" s="49"/>
      <c r="G34" s="3">
        <v>0.3</v>
      </c>
      <c r="K34" s="83" t="s">
        <v>42</v>
      </c>
    </row>
    <row r="35" spans="1:11" s="56" customFormat="1" ht="13.5" thickBot="1" x14ac:dyDescent="0.25">
      <c r="B35" s="49" t="s">
        <v>23</v>
      </c>
      <c r="C35" s="49"/>
      <c r="D35" s="49"/>
      <c r="E35" s="49"/>
      <c r="F35" s="49"/>
      <c r="G35" s="22" t="e">
        <f>ROUND((G33*G32)+(G34*(1-G32)),2)</f>
        <v>#DIV/0!</v>
      </c>
      <c r="K35" s="85" t="s">
        <v>132</v>
      </c>
    </row>
    <row r="36" spans="1:11" s="56" customFormat="1" ht="13.5" thickBot="1" x14ac:dyDescent="0.25">
      <c r="B36" s="49" t="s">
        <v>129</v>
      </c>
      <c r="C36" s="49"/>
      <c r="D36" s="49"/>
      <c r="E36" s="49"/>
      <c r="F36" s="49"/>
      <c r="G36" s="3"/>
      <c r="K36" s="83" t="s">
        <v>128</v>
      </c>
    </row>
    <row r="37" spans="1:11" s="56" customFormat="1" ht="13.5" thickBot="1" x14ac:dyDescent="0.25">
      <c r="B37" s="53" t="s">
        <v>135</v>
      </c>
      <c r="C37" s="53"/>
      <c r="D37" s="53"/>
      <c r="E37" s="53"/>
      <c r="F37" s="53"/>
      <c r="G37" s="60" t="e">
        <f>ROUND(G35*G36*C29/43560,1)</f>
        <v>#DIV/0!</v>
      </c>
      <c r="K37" s="85" t="s">
        <v>133</v>
      </c>
    </row>
    <row r="38" spans="1:11" s="56" customFormat="1" ht="15.75" customHeight="1" thickBot="1" x14ac:dyDescent="0.25">
      <c r="C38" s="61"/>
      <c r="D38" s="61"/>
      <c r="E38" s="61"/>
      <c r="G38" s="62"/>
      <c r="K38" s="90"/>
    </row>
    <row r="39" spans="1:11" s="56" customFormat="1" ht="15.75" customHeight="1" thickBot="1" x14ac:dyDescent="0.25">
      <c r="B39" s="63" t="s">
        <v>4</v>
      </c>
      <c r="C39" s="63"/>
      <c r="D39" s="63"/>
      <c r="E39" s="63"/>
      <c r="F39" s="63"/>
      <c r="G39" s="18"/>
      <c r="H39" s="19"/>
      <c r="K39" s="83" t="s">
        <v>136</v>
      </c>
    </row>
    <row r="40" spans="1:11" ht="13.5" thickBot="1" x14ac:dyDescent="0.25">
      <c r="A40" s="52"/>
      <c r="F40" s="64" t="s">
        <v>143</v>
      </c>
      <c r="G40" s="17"/>
      <c r="I40" s="52"/>
      <c r="K40" s="83" t="s">
        <v>142</v>
      </c>
    </row>
    <row r="41" spans="1:11" ht="13.5" thickBot="1" x14ac:dyDescent="0.25">
      <c r="A41" s="65"/>
      <c r="B41" s="65"/>
      <c r="C41" s="65"/>
      <c r="D41" s="65"/>
      <c r="E41" s="65"/>
      <c r="F41" s="65"/>
      <c r="G41" s="65"/>
      <c r="H41" s="65"/>
      <c r="I41" s="65"/>
    </row>
    <row r="42" spans="1:11" ht="13.5" thickBot="1" x14ac:dyDescent="0.25"/>
    <row r="43" spans="1:11" ht="15.75" customHeight="1" thickBot="1" x14ac:dyDescent="0.25">
      <c r="B43" s="66" t="s">
        <v>6</v>
      </c>
      <c r="C43" s="67"/>
      <c r="D43" s="67"/>
      <c r="E43" s="67"/>
      <c r="F43" s="67"/>
      <c r="G43" s="68"/>
      <c r="H43" s="69"/>
      <c r="K43" s="85" t="s">
        <v>153</v>
      </c>
    </row>
    <row r="44" spans="1:11" x14ac:dyDescent="0.2">
      <c r="B44" s="70" t="s">
        <v>37</v>
      </c>
      <c r="C44" s="71"/>
      <c r="D44" s="71"/>
      <c r="E44" s="71"/>
      <c r="F44" s="71"/>
      <c r="G44" s="21"/>
      <c r="H44" s="72"/>
      <c r="K44" s="83" t="s">
        <v>61</v>
      </c>
    </row>
    <row r="45" spans="1:11" x14ac:dyDescent="0.2">
      <c r="B45" s="73" t="s">
        <v>38</v>
      </c>
      <c r="C45" s="74"/>
      <c r="D45" s="74"/>
      <c r="E45" s="74"/>
      <c r="F45" s="74"/>
      <c r="G45" s="9"/>
      <c r="H45" s="72"/>
      <c r="K45" s="83" t="s">
        <v>59</v>
      </c>
    </row>
    <row r="46" spans="1:11" ht="15" customHeight="1" x14ac:dyDescent="0.2">
      <c r="B46" s="73" t="s">
        <v>39</v>
      </c>
      <c r="C46" s="74"/>
      <c r="D46" s="74"/>
      <c r="E46" s="74"/>
      <c r="F46" s="74"/>
      <c r="G46" s="9"/>
      <c r="H46" s="72"/>
      <c r="K46" s="83" t="s">
        <v>60</v>
      </c>
    </row>
    <row r="47" spans="1:11" ht="13.5" thickBot="1" x14ac:dyDescent="0.25">
      <c r="B47" s="73" t="s">
        <v>147</v>
      </c>
      <c r="C47" s="74"/>
      <c r="D47" s="74"/>
      <c r="E47" s="74"/>
      <c r="F47" s="74"/>
      <c r="G47" s="20"/>
      <c r="H47" s="72"/>
      <c r="K47" s="83" t="s">
        <v>62</v>
      </c>
    </row>
    <row r="48" spans="1:11" ht="15" customHeight="1" thickBot="1" x14ac:dyDescent="0.25">
      <c r="B48" s="75" t="s">
        <v>149</v>
      </c>
      <c r="C48" s="76"/>
      <c r="D48" s="76"/>
      <c r="E48" s="76"/>
      <c r="F48" s="77"/>
      <c r="G48" s="78" t="e">
        <f>IF((OR(G47&gt;G23,G47=G23)),"YES","NO")</f>
        <v>#DIV/0!</v>
      </c>
      <c r="H48" s="72"/>
      <c r="K48" s="85" t="s">
        <v>152</v>
      </c>
    </row>
    <row r="49" spans="2:11" ht="13.5" thickBot="1" x14ac:dyDescent="0.25">
      <c r="B49" s="79" t="s">
        <v>150</v>
      </c>
      <c r="C49" s="80"/>
      <c r="D49" s="80"/>
      <c r="E49" s="80"/>
      <c r="F49" s="81"/>
      <c r="G49" s="82" t="e">
        <f>G47/G23</f>
        <v>#DIV/0!</v>
      </c>
      <c r="H49" s="72"/>
      <c r="K49" s="85" t="s">
        <v>151</v>
      </c>
    </row>
  </sheetData>
  <sheetProtection algorithmName="SHA-512" hashValue="U+0XnnH+IulaGhL7bn/gzZVtxdos1ZZN23TVgVuqwXUwtybXoNoX9bfgm/eK+r5UK5V7/MuHJBDB1u8ewdPYwQ==" saltValue="ziJ2GyUiCJv/lc3TX+TuLQ==" spinCount="100000" sheet="1" objects="1" scenarios="1" formatCells="0" formatColumns="0" formatRows="0" insertColumns="0" insertRows="0" insertHyperlinks="0" deleteColumns="0" deleteRows="0" selectLockedCells="1"/>
  <mergeCells count="34">
    <mergeCell ref="B48:F48"/>
    <mergeCell ref="B49:F49"/>
    <mergeCell ref="B43:G43"/>
    <mergeCell ref="B44:F44"/>
    <mergeCell ref="B45:F45"/>
    <mergeCell ref="B46:F46"/>
    <mergeCell ref="B47:F47"/>
    <mergeCell ref="B37:F37"/>
    <mergeCell ref="B39:F39"/>
    <mergeCell ref="G39:H39"/>
    <mergeCell ref="B28:F28"/>
    <mergeCell ref="B32:F32"/>
    <mergeCell ref="B33:F33"/>
    <mergeCell ref="B34:F34"/>
    <mergeCell ref="B35:F35"/>
    <mergeCell ref="B36:F36"/>
    <mergeCell ref="B21:F21"/>
    <mergeCell ref="B22:F22"/>
    <mergeCell ref="B23:F23"/>
    <mergeCell ref="B24:F24"/>
    <mergeCell ref="O27:Q27"/>
    <mergeCell ref="A26:I26"/>
    <mergeCell ref="B16:F16"/>
    <mergeCell ref="B17:F17"/>
    <mergeCell ref="B18:F18"/>
    <mergeCell ref="B19:F19"/>
    <mergeCell ref="B20:F20"/>
    <mergeCell ref="C3:D3"/>
    <mergeCell ref="C4:D4"/>
    <mergeCell ref="C5:D5"/>
    <mergeCell ref="A10:I10"/>
    <mergeCell ref="B12:F12"/>
    <mergeCell ref="B14:F14"/>
    <mergeCell ref="B3:B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D298E8-FF96-4803-A3CE-38FFC04F29AF}">
          <x14:formula1>
            <xm:f>'BMP List'!$D$19:$D$24</xm:f>
          </x14:formula1>
          <xm:sqref>G39:H39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32E0-55E1-4495-8BF4-E9AC90A0D58C}">
  <dimension ref="B3:F24"/>
  <sheetViews>
    <sheetView tabSelected="1" workbookViewId="0">
      <selection activeCell="B25" sqref="B25"/>
    </sheetView>
  </sheetViews>
  <sheetFormatPr defaultRowHeight="15" x14ac:dyDescent="0.25"/>
  <cols>
    <col min="1" max="3" width="9.140625" style="23"/>
    <col min="4" max="5" width="36.7109375" style="23" customWidth="1"/>
    <col min="6" max="6" width="93.85546875" style="23" customWidth="1"/>
    <col min="7" max="16384" width="9.140625" style="23"/>
  </cols>
  <sheetData>
    <row r="3" spans="2:6" x14ac:dyDescent="0.25">
      <c r="B3" s="24" t="s">
        <v>93</v>
      </c>
      <c r="C3" s="25"/>
      <c r="D3" s="25"/>
      <c r="E3" s="25"/>
      <c r="F3" s="25"/>
    </row>
    <row r="4" spans="2:6" x14ac:dyDescent="0.25">
      <c r="B4" s="26" t="s">
        <v>88</v>
      </c>
      <c r="C4" s="25"/>
      <c r="D4" s="25"/>
      <c r="E4" s="25"/>
      <c r="F4" s="25"/>
    </row>
    <row r="5" spans="2:6" x14ac:dyDescent="0.25">
      <c r="B5" s="27" t="s">
        <v>94</v>
      </c>
      <c r="C5" s="27"/>
      <c r="D5" s="28" t="s">
        <v>95</v>
      </c>
      <c r="E5" s="28" t="s">
        <v>121</v>
      </c>
      <c r="F5" s="28" t="s">
        <v>96</v>
      </c>
    </row>
    <row r="6" spans="2:6" x14ac:dyDescent="0.25">
      <c r="B6" s="29" t="s">
        <v>72</v>
      </c>
      <c r="C6" s="29"/>
      <c r="D6" s="25" t="s">
        <v>73</v>
      </c>
      <c r="E6" s="25" t="s">
        <v>122</v>
      </c>
      <c r="F6" s="25" t="s">
        <v>156</v>
      </c>
    </row>
    <row r="7" spans="2:6" x14ac:dyDescent="0.25">
      <c r="B7" s="29"/>
      <c r="C7" s="29"/>
      <c r="D7" s="25" t="s">
        <v>78</v>
      </c>
      <c r="E7" s="25" t="s">
        <v>122</v>
      </c>
      <c r="F7" s="25" t="s">
        <v>156</v>
      </c>
    </row>
    <row r="8" spans="2:6" x14ac:dyDescent="0.25">
      <c r="B8" s="29"/>
      <c r="C8" s="29"/>
      <c r="D8" s="25" t="s">
        <v>74</v>
      </c>
      <c r="E8" s="25" t="s">
        <v>122</v>
      </c>
      <c r="F8" s="25" t="s">
        <v>156</v>
      </c>
    </row>
    <row r="9" spans="2:6" x14ac:dyDescent="0.25">
      <c r="B9" s="29"/>
      <c r="C9" s="29"/>
      <c r="D9" s="25" t="s">
        <v>75</v>
      </c>
      <c r="E9" s="25" t="s">
        <v>122</v>
      </c>
      <c r="F9" s="25" t="s">
        <v>155</v>
      </c>
    </row>
    <row r="10" spans="2:6" x14ac:dyDescent="0.25">
      <c r="B10" s="29"/>
      <c r="C10" s="29"/>
      <c r="D10" s="25" t="s">
        <v>76</v>
      </c>
      <c r="E10" s="25" t="s">
        <v>122</v>
      </c>
      <c r="F10" s="25" t="s">
        <v>156</v>
      </c>
    </row>
    <row r="11" spans="2:6" x14ac:dyDescent="0.25">
      <c r="B11" s="29"/>
      <c r="C11" s="29"/>
      <c r="D11" s="25" t="s">
        <v>77</v>
      </c>
      <c r="E11" s="25" t="s">
        <v>122</v>
      </c>
      <c r="F11" s="25" t="s">
        <v>156</v>
      </c>
    </row>
    <row r="12" spans="2:6" x14ac:dyDescent="0.25">
      <c r="B12" s="29" t="s">
        <v>79</v>
      </c>
      <c r="C12" s="29"/>
      <c r="D12" s="25" t="s">
        <v>80</v>
      </c>
      <c r="E12" s="25" t="s">
        <v>122</v>
      </c>
      <c r="F12" s="25" t="s">
        <v>156</v>
      </c>
    </row>
    <row r="13" spans="2:6" x14ac:dyDescent="0.25">
      <c r="B13" s="29"/>
      <c r="C13" s="29"/>
      <c r="D13" s="25" t="s">
        <v>81</v>
      </c>
      <c r="E13" s="25" t="s">
        <v>122</v>
      </c>
      <c r="F13" s="25" t="s">
        <v>157</v>
      </c>
    </row>
    <row r="14" spans="2:6" x14ac:dyDescent="0.25">
      <c r="B14" s="29"/>
      <c r="C14" s="29"/>
      <c r="D14" s="25" t="s">
        <v>82</v>
      </c>
      <c r="E14" s="25" t="s">
        <v>122</v>
      </c>
      <c r="F14" s="25" t="s">
        <v>158</v>
      </c>
    </row>
    <row r="15" spans="2:6" x14ac:dyDescent="0.25">
      <c r="B15" s="29" t="s">
        <v>83</v>
      </c>
      <c r="C15" s="29"/>
      <c r="D15" s="25" t="s">
        <v>84</v>
      </c>
      <c r="E15" s="25" t="s">
        <v>122</v>
      </c>
      <c r="F15" s="25" t="s">
        <v>159</v>
      </c>
    </row>
    <row r="16" spans="2:6" x14ac:dyDescent="0.25">
      <c r="B16" s="29"/>
      <c r="C16" s="29"/>
      <c r="D16" s="25" t="s">
        <v>85</v>
      </c>
      <c r="E16" s="25" t="s">
        <v>122</v>
      </c>
      <c r="F16" s="25" t="s">
        <v>160</v>
      </c>
    </row>
    <row r="17" spans="2:6" x14ac:dyDescent="0.25">
      <c r="B17" s="29"/>
      <c r="C17" s="29"/>
      <c r="D17" s="25" t="s">
        <v>86</v>
      </c>
      <c r="E17" s="25" t="s">
        <v>122</v>
      </c>
      <c r="F17" s="25" t="s">
        <v>160</v>
      </c>
    </row>
    <row r="18" spans="2:6" x14ac:dyDescent="0.25">
      <c r="B18" s="29"/>
      <c r="C18" s="29"/>
      <c r="D18" s="25" t="s">
        <v>87</v>
      </c>
      <c r="E18" s="25" t="s">
        <v>122</v>
      </c>
      <c r="F18" s="25" t="s">
        <v>160</v>
      </c>
    </row>
    <row r="19" spans="2:6" x14ac:dyDescent="0.25">
      <c r="B19" s="29" t="s">
        <v>89</v>
      </c>
      <c r="C19" s="29"/>
      <c r="D19" s="25" t="s">
        <v>92</v>
      </c>
      <c r="E19" s="25" t="s">
        <v>124</v>
      </c>
      <c r="F19" s="25" t="s">
        <v>137</v>
      </c>
    </row>
    <row r="20" spans="2:6" x14ac:dyDescent="0.25">
      <c r="B20" s="29"/>
      <c r="C20" s="29"/>
      <c r="D20" s="25" t="s">
        <v>90</v>
      </c>
      <c r="E20" s="25" t="s">
        <v>123</v>
      </c>
      <c r="F20" s="25" t="s">
        <v>138</v>
      </c>
    </row>
    <row r="21" spans="2:6" x14ac:dyDescent="0.25">
      <c r="B21" s="29"/>
      <c r="C21" s="29"/>
      <c r="D21" s="25" t="s">
        <v>91</v>
      </c>
      <c r="E21" s="25" t="s">
        <v>123</v>
      </c>
      <c r="F21" s="25" t="s">
        <v>138</v>
      </c>
    </row>
    <row r="22" spans="2:6" x14ac:dyDescent="0.25">
      <c r="B22" s="29" t="s">
        <v>120</v>
      </c>
      <c r="C22" s="29"/>
      <c r="D22" s="25" t="s">
        <v>118</v>
      </c>
      <c r="E22" s="25" t="s">
        <v>124</v>
      </c>
      <c r="F22" s="25" t="s">
        <v>137</v>
      </c>
    </row>
    <row r="23" spans="2:6" x14ac:dyDescent="0.25">
      <c r="B23" s="29"/>
      <c r="C23" s="29"/>
      <c r="D23" s="25" t="s">
        <v>117</v>
      </c>
      <c r="E23" s="25" t="s">
        <v>124</v>
      </c>
      <c r="F23" s="25" t="s">
        <v>137</v>
      </c>
    </row>
    <row r="24" spans="2:6" x14ac:dyDescent="0.25">
      <c r="B24" s="29"/>
      <c r="C24" s="29"/>
      <c r="D24" s="25" t="s">
        <v>119</v>
      </c>
      <c r="E24" s="25" t="s">
        <v>124</v>
      </c>
      <c r="F24" s="25" t="s">
        <v>137</v>
      </c>
    </row>
  </sheetData>
  <sheetProtection algorithmName="SHA-512" hashValue="Er2AvoFlw75ZD1NcBgvh78bZjPk9uWxcvn+khNjAJ9D0h5fHoFXW4aTv37rr2E2/v4ROwk5zIm5BnQ2kjKrF5g==" saltValue="hC4lofDKeHTav/cVgr63CQ==" spinCount="100000" sheet="1" objects="1" scenarios="1" formatCells="0" formatColumns="0" formatRows="0" insertColumns="0" insertRows="0" insertHyperlinks="0" deleteColumns="0" deleteRows="0" selectLockedCells="1"/>
  <mergeCells count="6">
    <mergeCell ref="B6:C11"/>
    <mergeCell ref="B12:C14"/>
    <mergeCell ref="B15:C18"/>
    <mergeCell ref="B19:C21"/>
    <mergeCell ref="B5:C5"/>
    <mergeCell ref="B22:C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2AA16345B25F468341F84444B5C379" ma:contentTypeVersion="12" ma:contentTypeDescription="Create a new document." ma:contentTypeScope="" ma:versionID="9fca9e85ba381ea5c929f19c827a3a1a">
  <xsd:schema xmlns:xsd="http://www.w3.org/2001/XMLSchema" xmlns:xs="http://www.w3.org/2001/XMLSchema" xmlns:p="http://schemas.microsoft.com/office/2006/metadata/properties" xmlns:ns3="e5d90013-067d-4cc6-9c22-4f4cd5921fed" xmlns:ns4="9cfb88fd-4e9f-4efe-a322-950743ca9a4a" targetNamespace="http://schemas.microsoft.com/office/2006/metadata/properties" ma:root="true" ma:fieldsID="44601857a2e3e0f14ddb777a1a9242e1" ns3:_="" ns4:_="">
    <xsd:import namespace="e5d90013-067d-4cc6-9c22-4f4cd5921fed"/>
    <xsd:import namespace="9cfb88fd-4e9f-4efe-a322-950743ca9a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90013-067d-4cc6-9c22-4f4cd5921f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b88fd-4e9f-4efe-a322-950743ca9a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902B1F-F705-4D6B-8BA4-1BA386FEF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90013-067d-4cc6-9c22-4f4cd5921fed"/>
    <ds:schemaRef ds:uri="9cfb88fd-4e9f-4efe-a322-950743ca9a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C2666-45D2-4708-8303-E1B7A249B231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e5d90013-067d-4cc6-9c22-4f4cd5921fed"/>
    <ds:schemaRef ds:uri="http://purl.org/dc/terms/"/>
    <ds:schemaRef ds:uri="http://purl.org/dc/elements/1.1/"/>
    <ds:schemaRef ds:uri="http://schemas.openxmlformats.org/package/2006/metadata/core-properties"/>
    <ds:schemaRef ds:uri="9cfb88fd-4e9f-4efe-a322-950743ca9a4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20BE3D-1F16-4454-A7B4-D104CE6A47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Volume-based Method</vt:lpstr>
      <vt:lpstr>Flow-based Method</vt:lpstr>
      <vt:lpstr>BMP List</vt:lpstr>
      <vt:lpstr>'Flow-based Method'!Print_Area</vt:lpstr>
      <vt:lpstr>'Volume-based Method'!Print_Area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Spencer</dc:creator>
  <cp:lastModifiedBy>Rachel Wood</cp:lastModifiedBy>
  <cp:lastPrinted>2025-07-24T16:32:03Z</cp:lastPrinted>
  <dcterms:created xsi:type="dcterms:W3CDTF">2020-09-21T16:12:08Z</dcterms:created>
  <dcterms:modified xsi:type="dcterms:W3CDTF">2025-07-24T16:33:12Z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0x0101005D2AA16345B25F468341F84444B5C379</vt:lpwstr>
  </property>
</Properties>
</file>